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10" yWindow="65506" windowWidth="9930" windowHeight="11640" tabRatio="775" activeTab="4"/>
  </bookViews>
  <sheets>
    <sheet name="Cover pg" sheetId="1" r:id="rId1"/>
    <sheet name="INC ST" sheetId="2" r:id="rId2"/>
    <sheet name="BS" sheetId="3" r:id="rId3"/>
    <sheet name="CASH FLOW" sheetId="4" r:id="rId4"/>
    <sheet name="CHG EQ" sheetId="5" r:id="rId5"/>
  </sheets>
  <definedNames>
    <definedName name="_xlnm.Print_Area" localSheetId="2">'BS'!$A$1:$J$48</definedName>
    <definedName name="_xlnm.Print_Area" localSheetId="4">'CHG EQ'!$A$1:$J$39</definedName>
    <definedName name="_xlnm.Print_Area" localSheetId="1">'INC ST'!$A$1:$Z$50</definedName>
  </definedNames>
  <calcPr fullCalcOnLoad="1"/>
</workbook>
</file>

<file path=xl/comments3.xml><?xml version="1.0" encoding="utf-8"?>
<comments xmlns="http://schemas.openxmlformats.org/spreadsheetml/2006/main">
  <authors>
    <author>eehui</author>
  </authors>
  <commentList>
    <comment ref="I6" authorId="0">
      <text>
        <r>
          <rPr>
            <b/>
            <sz val="8"/>
            <rFont val="Tahoma"/>
            <family val="2"/>
          </rPr>
          <t>eehui:</t>
        </r>
        <r>
          <rPr>
            <sz val="8"/>
            <rFont val="Tahoma"/>
            <family val="2"/>
          </rPr>
          <t xml:space="preserve">
follow Yr 2008 Annual Report</t>
        </r>
      </text>
    </comment>
  </commentList>
</comments>
</file>

<file path=xl/sharedStrings.xml><?xml version="1.0" encoding="utf-8"?>
<sst xmlns="http://schemas.openxmlformats.org/spreadsheetml/2006/main" count="231" uniqueCount="127">
  <si>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</si>
  <si>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</si>
  <si>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</si>
  <si>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</si>
  <si>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</si>
  <si>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</si>
  <si>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</si>
  <si>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</si>
  <si>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</si>
  <si>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</si>
  <si>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</si>
  <si>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</si>
  <si>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</si>
  <si>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</si>
  <si>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>Total</t>
  </si>
  <si>
    <t>ENDED</t>
  </si>
  <si>
    <t>Net cash used in investing activities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</si>
  <si>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</si>
  <si>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</si>
  <si>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</si>
  <si>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</si>
  <si>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</si>
  <si>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</si>
  <si>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</si>
  <si>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</si>
  <si>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</si>
  <si>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</si>
  <si>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</si>
  <si>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</si>
  <si>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</si>
  <si>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</si>
  <si>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</si>
  <si>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</si>
  <si>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</si>
  <si>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</si>
  <si>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</si>
  <si>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</si>
  <si>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</si>
  <si>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</si>
  <si>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</si>
  <si>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</si>
  <si>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</si>
  <si>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</si>
  <si>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</si>
  <si>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</si>
  <si>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</si>
  <si>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</si>
  <si>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Cash and cash equivalents</t>
  </si>
  <si>
    <t>Trade and other payables</t>
  </si>
  <si>
    <t>Share capital</t>
  </si>
  <si>
    <t>(The Condensed Balance Sheet should be read in conjunction with the audited financial statements</t>
  </si>
  <si>
    <t>(The Condensed Cash Flow Statements should be read in conjunction with the audited financial statements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</si>
  <si>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</si>
  <si>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</si>
  <si>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</si>
  <si>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</si>
  <si>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</si>
  <si>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Software development expenditure</t>
  </si>
  <si>
    <t>Long term liabilities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</si>
  <si>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</si>
  <si>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</si>
  <si>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</si>
  <si>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</si>
  <si>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</si>
  <si>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</si>
  <si>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</si>
  <si>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Interest paid</t>
  </si>
  <si>
    <t>Net assets per share (Sen)</t>
  </si>
  <si>
    <t>Other investment</t>
  </si>
  <si>
    <t>Loss before taxation</t>
  </si>
  <si>
    <t>Allowance for doubtful debts</t>
  </si>
  <si>
    <t>Amortisation of software development cost</t>
  </si>
  <si>
    <t>Depreciation of plant and equipment</t>
  </si>
  <si>
    <t>Gain on disposal of plant and equipment</t>
  </si>
  <si>
    <t>Interest income</t>
  </si>
  <si>
    <t>Interest received</t>
  </si>
  <si>
    <t>Software development cost paid</t>
  </si>
  <si>
    <t xml:space="preserve">   </t>
  </si>
  <si>
    <t>Term loan</t>
  </si>
  <si>
    <t>THE MEDIA SHOPPE BERHAD</t>
  </si>
  <si>
    <t>Bank overdraft</t>
  </si>
  <si>
    <t>Balance as at 31 December 2007</t>
  </si>
  <si>
    <t xml:space="preserve">                                                                                                                        </t>
  </si>
  <si>
    <t>Bad debts written off</t>
  </si>
  <si>
    <t>Accumulated</t>
  </si>
  <si>
    <t>Losses</t>
  </si>
  <si>
    <t>Hire purchase creditor</t>
  </si>
  <si>
    <t>Repayment of hire purchase creditor</t>
  </si>
  <si>
    <t>31 Dec 2008</t>
  </si>
  <si>
    <t>Disposal of plant and equipment</t>
  </si>
  <si>
    <t>Operating loss before working capital changes</t>
  </si>
  <si>
    <t>Net cash used in operating activities</t>
  </si>
  <si>
    <t>OPERATING ACTIVITIES</t>
  </si>
  <si>
    <t>CASH AND CASH EQUIVALENTS END OF YEAR</t>
  </si>
  <si>
    <t>Shareholder's equity</t>
  </si>
  <si>
    <t>Plant and equipment written off</t>
  </si>
  <si>
    <t>Net change in trade &amp; other receivables</t>
  </si>
  <si>
    <t>Net change in trade &amp; other payables</t>
  </si>
  <si>
    <t>Year 2009</t>
  </si>
  <si>
    <t>Dab debts recovered</t>
  </si>
  <si>
    <t>Income tax refund</t>
  </si>
  <si>
    <t>Balance as at 31 December 2008</t>
  </si>
  <si>
    <t xml:space="preserve"> for the year ended 31 December 2008)</t>
  </si>
  <si>
    <t>for the year ended 31 December 2008)</t>
  </si>
  <si>
    <t>(The Condensed Income Statements should be read in conjunction with the audited financial statements for the year ended 31 December 2008)</t>
  </si>
  <si>
    <t>As at 30 June 2009</t>
  </si>
  <si>
    <t>30 June 2009</t>
  </si>
  <si>
    <t>Balance as at  30 June 2008</t>
  </si>
  <si>
    <t>Balance as at  30 June 2009</t>
  </si>
  <si>
    <t>2nd Quarter Announcement</t>
  </si>
  <si>
    <t>Total Number of shares</t>
  </si>
  <si>
    <t>Total Shares in RM</t>
  </si>
  <si>
    <t>EPS (sen)</t>
  </si>
  <si>
    <t>EPS (RM)</t>
  </si>
  <si>
    <t>Profit/(Loss) from operations</t>
  </si>
  <si>
    <t>Profit/(Loss) before taxation</t>
  </si>
  <si>
    <t>Profit/(Loss) after taxation</t>
  </si>
  <si>
    <t xml:space="preserve"> For the 6 months ended 30 June 2009</t>
  </si>
  <si>
    <t>Repayment of term loan</t>
  </si>
  <si>
    <t>Net cash used in financing activites</t>
  </si>
  <si>
    <t>Net cash (used in)/generated from operations</t>
  </si>
  <si>
    <t>For the 6 months ended 30 June 2009</t>
  </si>
  <si>
    <t>6 months ended 30 June 2009</t>
  </si>
  <si>
    <t>6 months ended 30 June 2008</t>
  </si>
  <si>
    <t>Net loss for the 6 months ended 30 June 2009</t>
  </si>
  <si>
    <t>Net loss for the 6 months ended 30 June 2008</t>
  </si>
  <si>
    <t>Profit/(Loss) attributable to shareholders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</si>
</sst>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  <numFmt numFmtId="201" formatCode="_(* #,##0.0000_);_(* \(#,##0.0000\);_(* &quot;-&quot;??_);_(@_)"/>
    <numFmt numFmtId="202" formatCode="_(* #,##0.00000_);_(* \(#,##0.000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42" applyNumberFormat="1" applyFont="1" applyAlignment="1">
      <alignment/>
    </xf>
    <xf numFmtId="186" fontId="0" fillId="0" borderId="10" xfId="42" applyNumberFormat="1" applyFont="1" applyBorder="1" applyAlignment="1">
      <alignment/>
    </xf>
    <xf numFmtId="186" fontId="0" fillId="0" borderId="11" xfId="42" applyNumberFormat="1" applyFont="1" applyBorder="1" applyAlignment="1">
      <alignment/>
    </xf>
    <xf numFmtId="186" fontId="0" fillId="0" borderId="12" xfId="42" applyNumberFormat="1" applyFont="1" applyBorder="1" applyAlignment="1">
      <alignment/>
    </xf>
    <xf numFmtId="186" fontId="0" fillId="0" borderId="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13" xfId="42" applyNumberFormat="1" applyFont="1" applyBorder="1" applyAlignment="1">
      <alignment/>
    </xf>
    <xf numFmtId="186" fontId="0" fillId="0" borderId="14" xfId="42" applyNumberFormat="1" applyFont="1" applyBorder="1" applyAlignment="1">
      <alignment/>
    </xf>
    <xf numFmtId="186" fontId="1" fillId="0" borderId="0" xfId="42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14" fontId="1" fillId="0" borderId="10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186" fontId="1" fillId="0" borderId="12" xfId="42" applyNumberFormat="1" applyFont="1" applyBorder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86" fontId="0" fillId="0" borderId="0" xfId="42" applyNumberFormat="1" applyFont="1" applyAlignment="1" quotePrefix="1">
      <alignment horizontal="right"/>
    </xf>
    <xf numFmtId="186" fontId="0" fillId="0" borderId="0" xfId="42" applyNumberFormat="1" applyFont="1" applyFill="1" applyAlignment="1">
      <alignment/>
    </xf>
    <xf numFmtId="41" fontId="1" fillId="0" borderId="12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42" applyNumberFormat="1" applyFont="1" applyFill="1" applyAlignment="1">
      <alignment horizontal="center"/>
    </xf>
    <xf numFmtId="186" fontId="0" fillId="0" borderId="13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86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10" xfId="42" applyNumberFormat="1" applyFont="1" applyFill="1" applyBorder="1" applyAlignment="1">
      <alignment/>
    </xf>
    <xf numFmtId="186" fontId="0" fillId="0" borderId="14" xfId="42" applyNumberFormat="1" applyFont="1" applyFill="1" applyBorder="1" applyAlignment="1">
      <alignment/>
    </xf>
    <xf numFmtId="186" fontId="0" fillId="0" borderId="0" xfId="42" applyNumberFormat="1" applyAlignment="1">
      <alignment/>
    </xf>
    <xf numFmtId="14" fontId="1" fillId="0" borderId="0" xfId="0" applyNumberFormat="1" applyFont="1" applyFill="1" applyAlignment="1">
      <alignment/>
    </xf>
    <xf numFmtId="186" fontId="1" fillId="0" borderId="11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1" fillId="0" borderId="0" xfId="42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86" fontId="0" fillId="33" borderId="0" xfId="42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86" fontId="0" fillId="33" borderId="0" xfId="42" applyNumberFormat="1" applyFont="1" applyFill="1" applyAlignment="1">
      <alignment/>
    </xf>
    <xf numFmtId="186" fontId="0" fillId="33" borderId="10" xfId="42" applyNumberFormat="1" applyFont="1" applyFill="1" applyBorder="1" applyAlignment="1">
      <alignment/>
    </xf>
    <xf numFmtId="186" fontId="0" fillId="33" borderId="14" xfId="42" applyNumberFormat="1" applyFont="1" applyFill="1" applyBorder="1" applyAlignment="1">
      <alignment/>
    </xf>
    <xf numFmtId="43" fontId="0" fillId="33" borderId="0" xfId="42" applyNumberFormat="1" applyFont="1" applyFill="1" applyAlignment="1">
      <alignment/>
    </xf>
    <xf numFmtId="43" fontId="0" fillId="33" borderId="0" xfId="42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6" fontId="0" fillId="0" borderId="0" xfId="42" applyNumberFormat="1" applyFont="1" applyFill="1" applyBorder="1" applyAlignment="1">
      <alignment/>
    </xf>
    <xf numFmtId="186" fontId="0" fillId="0" borderId="0" xfId="42" applyNumberFormat="1" applyFont="1" applyFill="1" applyAlignment="1">
      <alignment/>
    </xf>
    <xf numFmtId="186" fontId="0" fillId="0" borderId="10" xfId="42" applyNumberFormat="1" applyFont="1" applyFill="1" applyBorder="1" applyAlignment="1">
      <alignment/>
    </xf>
    <xf numFmtId="186" fontId="0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86" fontId="0" fillId="0" borderId="11" xfId="42" applyNumberFormat="1" applyFont="1" applyFill="1" applyBorder="1" applyAlignment="1">
      <alignment/>
    </xf>
    <xf numFmtId="186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D13"/>
  <sheetViews>
    <sheetView tabSelected="1" view="pageBreakPreview" zoomScale="80" zoomScaleSheetLayoutView="80" zoomScalePageLayoutView="0" workbookViewId="0" topLeftCell="A1">
      <selection activeCell="N25" sqref="N25"/>
    </sheetView>
  </sheetViews>
  <sheetFormatPr defaultColWidth="9.140625" defaultRowHeight="12.75"/>
  <sheetData>
    <row r="10" ht="27.75">
      <c r="D10" s="42" t="s">
        <v>79</v>
      </c>
    </row>
    <row r="11" ht="12.75">
      <c r="D11" s="2"/>
    </row>
    <row r="12" ht="16.5" customHeight="1">
      <c r="D12" s="41" t="s">
        <v>98</v>
      </c>
    </row>
    <row r="13" ht="20.25">
      <c r="D13" s="41" t="s">
        <v>109</v>
      </c>
    </row>
  </sheetData>
  <sheetProtection/>
  <printOptions horizontalCentered="1"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3"/>
  <sheetViews>
    <sheetView tabSelected="1" view="pageBreakPreview" zoomScale="90" zoomScaleNormal="80" zoomScaleSheetLayoutView="90" zoomScalePageLayoutView="0" workbookViewId="0" topLeftCell="A1">
      <selection activeCell="N25" sqref="N25"/>
    </sheetView>
  </sheetViews>
  <sheetFormatPr defaultColWidth="9.140625" defaultRowHeight="12.75" outlineLevelCol="1"/>
  <cols>
    <col min="1" max="1" width="4.00390625" style="0" customWidth="1"/>
    <col min="2" max="2" width="3.421875" style="0" customWidth="1"/>
    <col min="3" max="3" width="10.421875" style="0" customWidth="1"/>
    <col min="4" max="4" width="10.8515625" style="0" bestFit="1" customWidth="1"/>
    <col min="6" max="6" width="24.140625" style="0" customWidth="1"/>
    <col min="7" max="7" width="19.421875" style="29" customWidth="1"/>
    <col min="8" max="8" width="2.140625" style="29" customWidth="1"/>
    <col min="9" max="9" width="18.8515625" style="29" customWidth="1"/>
    <col min="10" max="10" width="2.140625" style="0" hidden="1" customWidth="1" outlineLevel="1"/>
    <col min="11" max="11" width="19.421875" style="0" hidden="1" customWidth="1" outlineLevel="1"/>
    <col min="12" max="12" width="2.140625" style="0" hidden="1" customWidth="1" outlineLevel="1"/>
    <col min="13" max="13" width="18.8515625" style="0" hidden="1" customWidth="1" outlineLevel="1"/>
    <col min="14" max="14" width="2.140625" style="0" hidden="1" customWidth="1" outlineLevel="1"/>
    <col min="15" max="15" width="19.421875" style="0" hidden="1" customWidth="1" outlineLevel="1"/>
    <col min="16" max="16" width="2.140625" style="0" hidden="1" customWidth="1" outlineLevel="1"/>
    <col min="17" max="17" width="18.8515625" style="0" hidden="1" customWidth="1" outlineLevel="1"/>
    <col min="18" max="18" width="2.140625" style="0" hidden="1" customWidth="1" outlineLevel="1"/>
    <col min="19" max="19" width="19.421875" style="29" hidden="1" customWidth="1" outlineLevel="1"/>
    <col min="20" max="20" width="2.140625" style="29" hidden="1" customWidth="1" outlineLevel="1"/>
    <col min="21" max="21" width="18.8515625" style="29" hidden="1" customWidth="1" outlineLevel="1"/>
    <col min="22" max="22" width="2.140625" style="0" customWidth="1" collapsed="1"/>
    <col min="23" max="23" width="15.00390625" style="0" customWidth="1"/>
    <col min="24" max="24" width="2.140625" style="0" customWidth="1"/>
    <col min="25" max="25" width="17.8515625" style="0" customWidth="1"/>
    <col min="26" max="26" width="13.57421875" style="0" customWidth="1"/>
    <col min="27" max="27" width="10.00390625" style="0" customWidth="1"/>
  </cols>
  <sheetData>
    <row r="1" spans="1:26" ht="12.7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2.75">
      <c r="A2" s="80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2.75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2.75">
      <c r="A4" s="79" t="s">
        <v>117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>
      <c r="A5" s="79" t="s">
        <v>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8" ht="12.75">
      <c r="A6" s="29"/>
      <c r="B6" s="29"/>
      <c r="C6" s="29"/>
      <c r="D6" s="29"/>
      <c r="E6" s="29"/>
      <c r="F6" s="29"/>
      <c r="J6" s="29"/>
      <c r="K6" s="29"/>
      <c r="L6" s="29"/>
      <c r="M6" s="29"/>
      <c r="N6" s="29"/>
      <c r="O6" s="29"/>
      <c r="P6" s="29"/>
      <c r="Q6" s="29"/>
      <c r="R6" s="29"/>
      <c r="V6" s="29"/>
      <c r="W6" s="29"/>
      <c r="X6" s="29"/>
      <c r="Y6" s="29"/>
      <c r="Z6" s="47"/>
      <c r="AA6" s="10"/>
      <c r="AB6" s="10"/>
    </row>
    <row r="7" spans="1:28" ht="12.75">
      <c r="A7" s="65" t="s">
        <v>54</v>
      </c>
      <c r="B7" s="29"/>
      <c r="C7" s="29"/>
      <c r="D7" s="29"/>
      <c r="E7" s="29"/>
      <c r="F7" s="29"/>
      <c r="J7" s="29"/>
      <c r="K7" s="29"/>
      <c r="L7" s="29"/>
      <c r="M7" s="29"/>
      <c r="N7" s="29"/>
      <c r="O7" s="29"/>
      <c r="P7" s="29"/>
      <c r="Q7" s="29"/>
      <c r="R7" s="29"/>
      <c r="V7" s="29"/>
      <c r="W7" s="29"/>
      <c r="X7" s="29"/>
      <c r="Y7" s="29"/>
      <c r="Z7" s="47"/>
      <c r="AA7" s="10"/>
      <c r="AB7" s="10"/>
    </row>
    <row r="8" spans="1:28" ht="12.75">
      <c r="A8" s="29"/>
      <c r="B8" s="29"/>
      <c r="C8" s="29"/>
      <c r="D8" s="29"/>
      <c r="E8" s="29"/>
      <c r="F8" s="43"/>
      <c r="G8" s="78" t="s">
        <v>23</v>
      </c>
      <c r="H8" s="78"/>
      <c r="I8" s="78"/>
      <c r="J8" s="43"/>
      <c r="K8" s="78" t="s">
        <v>23</v>
      </c>
      <c r="L8" s="78"/>
      <c r="M8" s="78"/>
      <c r="N8" s="43"/>
      <c r="O8" s="78" t="s">
        <v>23</v>
      </c>
      <c r="P8" s="78"/>
      <c r="Q8" s="78"/>
      <c r="R8" s="53"/>
      <c r="S8" s="78" t="s">
        <v>23</v>
      </c>
      <c r="T8" s="78"/>
      <c r="U8" s="78"/>
      <c r="V8" s="53"/>
      <c r="W8" s="78" t="s">
        <v>24</v>
      </c>
      <c r="X8" s="78"/>
      <c r="Y8" s="78"/>
      <c r="Z8" s="66"/>
      <c r="AA8" s="16"/>
      <c r="AB8" s="10"/>
    </row>
    <row r="9" spans="1:28" ht="12.75">
      <c r="A9" s="29"/>
      <c r="B9" s="29"/>
      <c r="C9" s="29"/>
      <c r="D9" s="29"/>
      <c r="E9" s="29"/>
      <c r="F9" s="29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54"/>
      <c r="S9" s="44"/>
      <c r="T9" s="44"/>
      <c r="U9" s="44"/>
      <c r="V9" s="54"/>
      <c r="W9" s="44"/>
      <c r="X9" s="44"/>
      <c r="Y9" s="47"/>
      <c r="Z9" s="66"/>
      <c r="AA9" s="16"/>
      <c r="AB9" s="10"/>
    </row>
    <row r="10" spans="1:28" ht="12.75">
      <c r="A10" s="29"/>
      <c r="B10" s="29"/>
      <c r="C10" s="29"/>
      <c r="D10" s="29"/>
      <c r="E10" s="29"/>
      <c r="F10" s="29"/>
      <c r="G10" s="44">
        <v>2009</v>
      </c>
      <c r="H10" s="44"/>
      <c r="I10" s="44">
        <v>2008</v>
      </c>
      <c r="J10" s="44"/>
      <c r="K10" s="44">
        <f>G10</f>
        <v>2009</v>
      </c>
      <c r="L10" s="44"/>
      <c r="M10" s="44">
        <f>I10</f>
        <v>2008</v>
      </c>
      <c r="N10" s="44"/>
      <c r="O10" s="44">
        <f>G10</f>
        <v>2009</v>
      </c>
      <c r="P10" s="44"/>
      <c r="Q10" s="44">
        <f>I10</f>
        <v>2008</v>
      </c>
      <c r="R10" s="54"/>
      <c r="S10" s="44">
        <f>G10</f>
        <v>2009</v>
      </c>
      <c r="T10" s="44"/>
      <c r="U10" s="44">
        <f>I10</f>
        <v>2008</v>
      </c>
      <c r="V10" s="54"/>
      <c r="W10" s="44">
        <f>K10</f>
        <v>2009</v>
      </c>
      <c r="X10" s="44"/>
      <c r="Y10" s="44">
        <f>M10</f>
        <v>2008</v>
      </c>
      <c r="Z10" s="44"/>
      <c r="AA10" s="16"/>
      <c r="AB10" s="10"/>
    </row>
    <row r="11" spans="1:28" ht="12.75">
      <c r="A11" s="29"/>
      <c r="B11" s="29"/>
      <c r="C11" s="29"/>
      <c r="D11" s="29"/>
      <c r="E11" s="29"/>
      <c r="F11" s="29"/>
      <c r="G11" s="43" t="s">
        <v>0</v>
      </c>
      <c r="H11" s="43"/>
      <c r="I11" s="43" t="s">
        <v>0</v>
      </c>
      <c r="J11" s="43"/>
      <c r="K11" s="43" t="s">
        <v>0</v>
      </c>
      <c r="L11" s="43"/>
      <c r="M11" s="43" t="s">
        <v>0</v>
      </c>
      <c r="N11" s="43"/>
      <c r="O11" s="43" t="s">
        <v>0</v>
      </c>
      <c r="P11" s="43"/>
      <c r="Q11" s="43" t="s">
        <v>0</v>
      </c>
      <c r="R11" s="54"/>
      <c r="S11" s="43" t="s">
        <v>0</v>
      </c>
      <c r="T11" s="43"/>
      <c r="U11" s="43" t="s">
        <v>0</v>
      </c>
      <c r="V11" s="54"/>
      <c r="W11" s="43" t="s">
        <v>25</v>
      </c>
      <c r="X11" s="43"/>
      <c r="Y11" s="43" t="s">
        <v>25</v>
      </c>
      <c r="Z11" s="43"/>
      <c r="AA11" s="11"/>
      <c r="AB11" s="10"/>
    </row>
    <row r="12" spans="1:28" ht="12.75">
      <c r="A12" s="29"/>
      <c r="B12" s="29"/>
      <c r="C12" s="29"/>
      <c r="D12" s="29"/>
      <c r="E12" s="29"/>
      <c r="F12" s="29"/>
      <c r="G12" s="43" t="s">
        <v>15</v>
      </c>
      <c r="H12" s="43"/>
      <c r="I12" s="43" t="s">
        <v>15</v>
      </c>
      <c r="J12" s="43"/>
      <c r="K12" s="43" t="s">
        <v>15</v>
      </c>
      <c r="L12" s="43"/>
      <c r="M12" s="43" t="s">
        <v>15</v>
      </c>
      <c r="N12" s="43"/>
      <c r="O12" s="43" t="s">
        <v>15</v>
      </c>
      <c r="P12" s="43"/>
      <c r="Q12" s="43" t="s">
        <v>15</v>
      </c>
      <c r="R12" s="54"/>
      <c r="S12" s="43" t="s">
        <v>15</v>
      </c>
      <c r="T12" s="43"/>
      <c r="U12" s="43" t="s">
        <v>15</v>
      </c>
      <c r="V12" s="54"/>
      <c r="W12" s="43" t="s">
        <v>1</v>
      </c>
      <c r="X12" s="43"/>
      <c r="Y12" s="43" t="s">
        <v>1</v>
      </c>
      <c r="Z12" s="43"/>
      <c r="AA12" s="11"/>
      <c r="AB12" s="10"/>
    </row>
    <row r="13" spans="1:28" ht="13.5" thickBot="1">
      <c r="A13" s="29"/>
      <c r="B13" s="29"/>
      <c r="C13" s="29"/>
      <c r="D13" s="29"/>
      <c r="E13" s="29"/>
      <c r="F13" s="29"/>
      <c r="G13" s="45">
        <v>39994</v>
      </c>
      <c r="H13" s="44"/>
      <c r="I13" s="45">
        <v>39629</v>
      </c>
      <c r="J13" s="44"/>
      <c r="K13" s="45">
        <v>39994</v>
      </c>
      <c r="L13" s="44"/>
      <c r="M13" s="45">
        <v>39629</v>
      </c>
      <c r="N13" s="44"/>
      <c r="O13" s="45">
        <v>40086</v>
      </c>
      <c r="P13" s="44"/>
      <c r="Q13" s="45">
        <v>39721</v>
      </c>
      <c r="R13" s="54"/>
      <c r="S13" s="45">
        <v>40178</v>
      </c>
      <c r="T13" s="44"/>
      <c r="U13" s="45">
        <v>39813</v>
      </c>
      <c r="V13" s="54"/>
      <c r="W13" s="45">
        <f>G13</f>
        <v>39994</v>
      </c>
      <c r="X13" s="44"/>
      <c r="Y13" s="45">
        <f>I13</f>
        <v>39629</v>
      </c>
      <c r="Z13" s="67"/>
      <c r="AA13" s="17"/>
      <c r="AB13" s="10"/>
    </row>
    <row r="14" spans="7:28" ht="12.75">
      <c r="G14" s="43" t="s">
        <v>2</v>
      </c>
      <c r="H14" s="43"/>
      <c r="I14" s="43" t="s">
        <v>2</v>
      </c>
      <c r="J14" s="43"/>
      <c r="K14" s="56" t="s">
        <v>2</v>
      </c>
      <c r="L14" s="56"/>
      <c r="M14" s="56" t="s">
        <v>2</v>
      </c>
      <c r="N14" s="43"/>
      <c r="O14" s="43" t="s">
        <v>2</v>
      </c>
      <c r="P14" s="43"/>
      <c r="Q14" s="43" t="s">
        <v>2</v>
      </c>
      <c r="R14" s="43"/>
      <c r="S14" s="43" t="s">
        <v>2</v>
      </c>
      <c r="T14" s="43"/>
      <c r="U14" s="43" t="s">
        <v>2</v>
      </c>
      <c r="V14" s="3"/>
      <c r="W14" s="3" t="s">
        <v>2</v>
      </c>
      <c r="X14" s="3"/>
      <c r="Y14" s="3" t="s">
        <v>2</v>
      </c>
      <c r="Z14" s="11"/>
      <c r="AA14" s="11"/>
      <c r="AB14" s="10"/>
    </row>
    <row r="15" spans="10:28" ht="12.75">
      <c r="J15" s="29"/>
      <c r="K15" s="57"/>
      <c r="L15" s="57"/>
      <c r="M15" s="57"/>
      <c r="N15" s="29"/>
      <c r="O15" s="29"/>
      <c r="P15" s="29"/>
      <c r="Q15" s="29"/>
      <c r="R15" s="29"/>
      <c r="Z15" s="10"/>
      <c r="AA15" s="10"/>
      <c r="AB15" s="10"/>
    </row>
    <row r="16" spans="2:28" ht="12.75">
      <c r="B16" t="s">
        <v>3</v>
      </c>
      <c r="C16" s="1" t="s">
        <v>10</v>
      </c>
      <c r="G16" s="46">
        <v>2647</v>
      </c>
      <c r="H16" s="47"/>
      <c r="I16" s="46">
        <v>3275</v>
      </c>
      <c r="J16" s="47"/>
      <c r="K16" s="58"/>
      <c r="L16" s="59"/>
      <c r="M16" s="58">
        <v>3275</v>
      </c>
      <c r="N16" s="47"/>
      <c r="O16" s="46">
        <v>3090</v>
      </c>
      <c r="P16" s="47"/>
      <c r="Q16" s="46">
        <v>3090</v>
      </c>
      <c r="R16" s="46"/>
      <c r="S16" s="69">
        <v>743</v>
      </c>
      <c r="T16" s="47"/>
      <c r="U16" s="69">
        <v>743</v>
      </c>
      <c r="V16" s="8"/>
      <c r="W16" s="8">
        <v>4464</v>
      </c>
      <c r="X16" s="10"/>
      <c r="Y16" s="8">
        <v>6065</v>
      </c>
      <c r="Z16" s="8"/>
      <c r="AA16" s="8"/>
      <c r="AB16" s="10"/>
    </row>
    <row r="17" spans="7:28" ht="12.75">
      <c r="G17" s="30"/>
      <c r="I17" s="30"/>
      <c r="J17" s="29"/>
      <c r="K17" s="60"/>
      <c r="L17" s="57"/>
      <c r="M17" s="60"/>
      <c r="N17" s="29"/>
      <c r="O17" s="30"/>
      <c r="P17" s="29"/>
      <c r="Q17" s="30"/>
      <c r="R17" s="46"/>
      <c r="S17" s="70"/>
      <c r="U17" s="70"/>
      <c r="V17" s="8"/>
      <c r="W17" s="8"/>
      <c r="Y17" s="8"/>
      <c r="Z17" s="8"/>
      <c r="AA17" s="8"/>
      <c r="AB17" s="10"/>
    </row>
    <row r="18" spans="3:28" ht="12.75">
      <c r="C18" s="1" t="s">
        <v>56</v>
      </c>
      <c r="G18" s="30">
        <v>12</v>
      </c>
      <c r="I18" s="30">
        <v>20</v>
      </c>
      <c r="J18" s="29"/>
      <c r="K18" s="60"/>
      <c r="L18" s="57"/>
      <c r="M18" s="60">
        <v>20</v>
      </c>
      <c r="N18" s="29"/>
      <c r="O18" s="30">
        <v>16</v>
      </c>
      <c r="P18" s="29"/>
      <c r="Q18" s="30">
        <v>16</v>
      </c>
      <c r="R18" s="46"/>
      <c r="S18" s="70">
        <v>16</v>
      </c>
      <c r="U18" s="70">
        <v>16</v>
      </c>
      <c r="V18" s="8"/>
      <c r="W18" s="8">
        <v>42</v>
      </c>
      <c r="Y18" s="8">
        <v>44</v>
      </c>
      <c r="Z18" s="8"/>
      <c r="AA18" s="8"/>
      <c r="AB18" s="10"/>
    </row>
    <row r="19" spans="7:28" ht="12.75">
      <c r="G19" s="30"/>
      <c r="I19" s="30"/>
      <c r="J19" s="29"/>
      <c r="K19" s="60"/>
      <c r="L19" s="57"/>
      <c r="M19" s="60"/>
      <c r="N19" s="29"/>
      <c r="O19" s="30"/>
      <c r="P19" s="29"/>
      <c r="Q19" s="30"/>
      <c r="R19" s="46"/>
      <c r="S19" s="70"/>
      <c r="U19" s="70"/>
      <c r="V19" s="8"/>
      <c r="W19" s="8"/>
      <c r="Y19" s="8"/>
      <c r="Z19" s="8"/>
      <c r="AA19" s="8"/>
      <c r="AB19" s="10"/>
    </row>
    <row r="20" spans="2:28" ht="12.75">
      <c r="B20" t="s">
        <v>3</v>
      </c>
      <c r="C20" s="1" t="s">
        <v>46</v>
      </c>
      <c r="G20" s="46">
        <f>-1104-1027-91-302</f>
        <v>-2524</v>
      </c>
      <c r="H20" s="47"/>
      <c r="I20" s="46">
        <f>-1396-1457-101-281</f>
        <v>-3235</v>
      </c>
      <c r="J20" s="47"/>
      <c r="K20" s="58"/>
      <c r="L20" s="59"/>
      <c r="M20" s="58">
        <v>-3235</v>
      </c>
      <c r="N20" s="47"/>
      <c r="O20" s="46">
        <f>-1611-1533-90-281</f>
        <v>-3515</v>
      </c>
      <c r="P20" s="47"/>
      <c r="Q20" s="46">
        <f>-1611-1533-90-281</f>
        <v>-3515</v>
      </c>
      <c r="R20" s="46"/>
      <c r="S20" s="69">
        <f>-1872+29-940-82-245</f>
        <v>-3110</v>
      </c>
      <c r="T20" s="47"/>
      <c r="U20" s="69">
        <f>-1872+29-940-82-245</f>
        <v>-3110</v>
      </c>
      <c r="V20" s="8"/>
      <c r="W20" s="8">
        <f>-1985-2344-194-604</f>
        <v>-5127</v>
      </c>
      <c r="X20" s="10"/>
      <c r="Y20" s="8">
        <f>-2782-2836-206-562</f>
        <v>-6386</v>
      </c>
      <c r="Z20" s="8"/>
      <c r="AA20" s="8"/>
      <c r="AB20" s="10"/>
    </row>
    <row r="21" spans="2:28" ht="12.75">
      <c r="B21" t="s">
        <v>3</v>
      </c>
      <c r="C21" t="s">
        <v>3</v>
      </c>
      <c r="G21" s="46" t="s">
        <v>3</v>
      </c>
      <c r="H21" s="47"/>
      <c r="I21" s="46" t="s">
        <v>3</v>
      </c>
      <c r="J21" s="47"/>
      <c r="K21" s="58" t="s">
        <v>3</v>
      </c>
      <c r="L21" s="59"/>
      <c r="M21" s="58" t="s">
        <v>3</v>
      </c>
      <c r="N21" s="47"/>
      <c r="O21" s="46"/>
      <c r="P21" s="47"/>
      <c r="Q21" s="46"/>
      <c r="R21" s="46" t="s">
        <v>3</v>
      </c>
      <c r="S21" s="69"/>
      <c r="T21" s="47"/>
      <c r="U21" s="69"/>
      <c r="V21" s="8"/>
      <c r="W21" s="8"/>
      <c r="X21" s="10" t="s">
        <v>3</v>
      </c>
      <c r="Y21" s="8" t="s">
        <v>3</v>
      </c>
      <c r="Z21" s="8"/>
      <c r="AA21" s="8"/>
      <c r="AB21" s="10"/>
    </row>
    <row r="22" spans="7:28" ht="12.75">
      <c r="G22" s="48"/>
      <c r="I22" s="48"/>
      <c r="J22" s="29"/>
      <c r="K22" s="61"/>
      <c r="L22" s="57"/>
      <c r="M22" s="61"/>
      <c r="N22" s="29"/>
      <c r="O22" s="48"/>
      <c r="P22" s="29"/>
      <c r="Q22" s="48"/>
      <c r="R22" s="46"/>
      <c r="S22" s="71"/>
      <c r="U22" s="71"/>
      <c r="V22" s="8"/>
      <c r="W22" s="5"/>
      <c r="Y22" s="5"/>
      <c r="Z22" s="8"/>
      <c r="AA22" s="8"/>
      <c r="AB22" s="10"/>
    </row>
    <row r="23" spans="2:28" ht="12.75">
      <c r="B23" t="s">
        <v>3</v>
      </c>
      <c r="C23" s="1" t="s">
        <v>114</v>
      </c>
      <c r="G23" s="30">
        <f>SUM(G16:G22)</f>
        <v>135</v>
      </c>
      <c r="H23" s="30"/>
      <c r="I23" s="30">
        <f>SUM(I16:I22)</f>
        <v>60</v>
      </c>
      <c r="J23" s="29"/>
      <c r="K23" s="60">
        <f>SUM(K16:K22)</f>
        <v>0</v>
      </c>
      <c r="L23" s="57"/>
      <c r="M23" s="60">
        <f>SUM(M16:M22)</f>
        <v>60</v>
      </c>
      <c r="N23" s="29"/>
      <c r="O23" s="30">
        <f>SUM(O16:O22)</f>
        <v>-409</v>
      </c>
      <c r="P23" s="29"/>
      <c r="Q23" s="30">
        <f>SUM(Q16:Q22)</f>
        <v>-409</v>
      </c>
      <c r="R23" s="30"/>
      <c r="S23" s="70">
        <f>SUM(S16:S22)</f>
        <v>-2351</v>
      </c>
      <c r="U23" s="70">
        <f>SUM(U16:U22)</f>
        <v>-2351</v>
      </c>
      <c r="V23" s="4"/>
      <c r="W23" s="4">
        <f>SUM(W16:W22)</f>
        <v>-621</v>
      </c>
      <c r="Y23" s="30">
        <f>SUM(Y16:Y22)</f>
        <v>-277</v>
      </c>
      <c r="Z23" s="8"/>
      <c r="AA23" s="8"/>
      <c r="AB23" s="10"/>
    </row>
    <row r="24" spans="7:28" ht="12.75">
      <c r="G24" s="46"/>
      <c r="H24" s="47"/>
      <c r="I24" s="46"/>
      <c r="J24" s="47"/>
      <c r="K24" s="58"/>
      <c r="L24" s="59"/>
      <c r="M24" s="58"/>
      <c r="N24" s="47"/>
      <c r="O24" s="46"/>
      <c r="P24" s="47"/>
      <c r="Q24" s="46"/>
      <c r="R24" s="46"/>
      <c r="S24" s="69"/>
      <c r="T24" s="47"/>
      <c r="U24" s="69"/>
      <c r="V24" s="8"/>
      <c r="W24" s="8"/>
      <c r="X24" s="10"/>
      <c r="Y24" s="46"/>
      <c r="Z24" s="8"/>
      <c r="AA24" s="8"/>
      <c r="AB24" s="10"/>
    </row>
    <row r="25" spans="2:28" ht="12.75">
      <c r="B25" t="s">
        <v>3</v>
      </c>
      <c r="C25" s="1" t="s">
        <v>44</v>
      </c>
      <c r="G25" s="46">
        <v>-30</v>
      </c>
      <c r="I25" s="46">
        <v>-31</v>
      </c>
      <c r="J25" s="29"/>
      <c r="K25" s="58"/>
      <c r="L25" s="57"/>
      <c r="M25" s="58">
        <v>-31</v>
      </c>
      <c r="N25" s="29"/>
      <c r="O25" s="46">
        <v>-32</v>
      </c>
      <c r="P25" s="29"/>
      <c r="Q25" s="46">
        <v>-32</v>
      </c>
      <c r="R25" s="30"/>
      <c r="S25" s="69">
        <v>-29</v>
      </c>
      <c r="U25" s="69">
        <v>-29</v>
      </c>
      <c r="V25" s="4"/>
      <c r="W25" s="8">
        <v>-62</v>
      </c>
      <c r="Y25" s="8">
        <v>-70</v>
      </c>
      <c r="Z25" s="8"/>
      <c r="AA25" s="8"/>
      <c r="AB25" s="10"/>
    </row>
    <row r="26" spans="3:28" ht="12.75">
      <c r="C26" s="1"/>
      <c r="G26" s="46"/>
      <c r="I26" s="46"/>
      <c r="J26" s="29"/>
      <c r="K26" s="58"/>
      <c r="L26" s="57"/>
      <c r="M26" s="58"/>
      <c r="N26" s="29"/>
      <c r="O26" s="46"/>
      <c r="P26" s="29"/>
      <c r="Q26" s="46"/>
      <c r="R26" s="30"/>
      <c r="S26" s="69"/>
      <c r="U26" s="69"/>
      <c r="V26" s="4"/>
      <c r="W26" s="8"/>
      <c r="Y26" s="46"/>
      <c r="Z26" s="8"/>
      <c r="AA26" s="8"/>
      <c r="AB26" s="10"/>
    </row>
    <row r="27" spans="7:28" ht="12.75">
      <c r="G27" s="48"/>
      <c r="I27" s="48"/>
      <c r="J27" s="29"/>
      <c r="K27" s="61"/>
      <c r="L27" s="57"/>
      <c r="M27" s="61"/>
      <c r="N27" s="29"/>
      <c r="O27" s="48"/>
      <c r="P27" s="29"/>
      <c r="Q27" s="48"/>
      <c r="R27" s="30"/>
      <c r="S27" s="71"/>
      <c r="U27" s="71"/>
      <c r="V27" s="4"/>
      <c r="W27" s="5"/>
      <c r="Y27" s="48"/>
      <c r="Z27" s="8"/>
      <c r="AA27" s="8"/>
      <c r="AB27" s="10"/>
    </row>
    <row r="28" spans="2:28" ht="12.75">
      <c r="B28" t="s">
        <v>3</v>
      </c>
      <c r="C28" s="1" t="s">
        <v>115</v>
      </c>
      <c r="G28" s="30">
        <f>SUM(G23:G27)</f>
        <v>105</v>
      </c>
      <c r="H28" s="30"/>
      <c r="I28" s="30">
        <f>SUM(I23:I27)</f>
        <v>29</v>
      </c>
      <c r="J28" s="29"/>
      <c r="K28" s="60">
        <f>SUM(K23:K27)</f>
        <v>0</v>
      </c>
      <c r="L28" s="57"/>
      <c r="M28" s="60">
        <f>SUM(M23:M27)</f>
        <v>29</v>
      </c>
      <c r="N28" s="29"/>
      <c r="O28" s="30">
        <f>SUM(O23:O27)</f>
        <v>-441</v>
      </c>
      <c r="P28" s="29"/>
      <c r="Q28" s="30">
        <f>SUM(Q23:Q27)</f>
        <v>-441</v>
      </c>
      <c r="R28" s="30">
        <f>SUM(R23:R27)</f>
        <v>0</v>
      </c>
      <c r="S28" s="70">
        <f>SUM(S23:S27)</f>
        <v>-2380</v>
      </c>
      <c r="U28" s="70">
        <f>SUM(U23:U27)</f>
        <v>-2380</v>
      </c>
      <c r="V28" s="4"/>
      <c r="W28" s="4">
        <f>SUM(W23:W27)</f>
        <v>-683</v>
      </c>
      <c r="Y28" s="30">
        <f>SUM(Y23:Y27)</f>
        <v>-347</v>
      </c>
      <c r="Z28" s="8"/>
      <c r="AA28" s="8"/>
      <c r="AB28" s="10"/>
    </row>
    <row r="29" spans="7:28" ht="12.75">
      <c r="G29" s="30"/>
      <c r="I29" s="30"/>
      <c r="J29" s="29"/>
      <c r="K29" s="60"/>
      <c r="L29" s="57"/>
      <c r="M29" s="60"/>
      <c r="N29" s="29"/>
      <c r="O29" s="30"/>
      <c r="P29" s="29"/>
      <c r="Q29" s="30"/>
      <c r="R29" s="30"/>
      <c r="S29" s="70"/>
      <c r="U29" s="70"/>
      <c r="V29" s="4"/>
      <c r="W29" s="4"/>
      <c r="Y29" s="4"/>
      <c r="Z29" s="8"/>
      <c r="AA29" s="8"/>
      <c r="AB29" s="10"/>
    </row>
    <row r="30" spans="2:28" ht="12.75">
      <c r="B30" t="s">
        <v>3</v>
      </c>
      <c r="C30" s="1" t="s">
        <v>4</v>
      </c>
      <c r="F30" s="2"/>
      <c r="G30" s="30">
        <v>0</v>
      </c>
      <c r="I30" s="30">
        <v>0</v>
      </c>
      <c r="J30" s="29"/>
      <c r="K30" s="60"/>
      <c r="L30" s="57"/>
      <c r="M30" s="60">
        <v>0</v>
      </c>
      <c r="N30" s="29"/>
      <c r="O30" s="30">
        <v>0</v>
      </c>
      <c r="P30" s="29"/>
      <c r="Q30" s="30">
        <v>0</v>
      </c>
      <c r="R30" s="30"/>
      <c r="S30" s="70">
        <v>0</v>
      </c>
      <c r="U30" s="70">
        <v>0</v>
      </c>
      <c r="V30" s="4"/>
      <c r="W30" s="4">
        <f>G30</f>
        <v>0</v>
      </c>
      <c r="Y30" s="8">
        <f>I30</f>
        <v>0</v>
      </c>
      <c r="Z30" s="8"/>
      <c r="AA30" s="8"/>
      <c r="AB30" s="10"/>
    </row>
    <row r="31" spans="7:28" ht="12.75">
      <c r="G31" s="48"/>
      <c r="I31" s="48"/>
      <c r="J31" s="29"/>
      <c r="K31" s="61"/>
      <c r="L31" s="57"/>
      <c r="M31" s="61"/>
      <c r="N31" s="29"/>
      <c r="O31" s="48"/>
      <c r="P31" s="29"/>
      <c r="Q31" s="48"/>
      <c r="R31" s="30"/>
      <c r="S31" s="71"/>
      <c r="U31" s="71"/>
      <c r="V31" s="4"/>
      <c r="W31" s="5"/>
      <c r="Y31" s="5"/>
      <c r="Z31" s="8"/>
      <c r="AA31" s="8"/>
      <c r="AB31" s="10"/>
    </row>
    <row r="32" spans="2:28" ht="12.75">
      <c r="B32" t="s">
        <v>3</v>
      </c>
      <c r="C32" s="1" t="s">
        <v>116</v>
      </c>
      <c r="G32" s="30">
        <f>SUM(G28:G30)</f>
        <v>105</v>
      </c>
      <c r="H32" s="30"/>
      <c r="I32" s="30">
        <f>SUM(I28:I30)</f>
        <v>29</v>
      </c>
      <c r="J32" s="29"/>
      <c r="K32" s="60">
        <f>SUM(K28:K30)</f>
        <v>0</v>
      </c>
      <c r="L32" s="57"/>
      <c r="M32" s="60">
        <f>SUM(M28:M30)</f>
        <v>29</v>
      </c>
      <c r="N32" s="29"/>
      <c r="O32" s="30">
        <f>SUM(O28:O30)</f>
        <v>-441</v>
      </c>
      <c r="P32" s="29"/>
      <c r="Q32" s="30">
        <f>SUM(Q28:Q30)</f>
        <v>-441</v>
      </c>
      <c r="R32" s="30"/>
      <c r="S32" s="70">
        <f>SUM(S28:S30)</f>
        <v>-2380</v>
      </c>
      <c r="U32" s="70">
        <f>SUM(U28:U30)</f>
        <v>-2380</v>
      </c>
      <c r="V32" s="4"/>
      <c r="W32" s="4">
        <f>SUM(W28:W31)</f>
        <v>-683</v>
      </c>
      <c r="Y32" s="4">
        <f>SUM(Y28:Y31)</f>
        <v>-347</v>
      </c>
      <c r="Z32" s="8"/>
      <c r="AA32" s="8"/>
      <c r="AB32" s="10"/>
    </row>
    <row r="33" spans="7:28" ht="12.75">
      <c r="G33" s="30"/>
      <c r="I33" s="30"/>
      <c r="J33" s="29"/>
      <c r="K33" s="60"/>
      <c r="L33" s="57"/>
      <c r="M33" s="60"/>
      <c r="N33" s="29"/>
      <c r="O33" s="30"/>
      <c r="P33" s="29"/>
      <c r="Q33" s="30"/>
      <c r="R33" s="30"/>
      <c r="S33" s="70"/>
      <c r="U33" s="70"/>
      <c r="V33" s="4"/>
      <c r="W33" s="4"/>
      <c r="Y33" s="4"/>
      <c r="Z33" s="8"/>
      <c r="AA33" s="8"/>
      <c r="AB33" s="10"/>
    </row>
    <row r="34" spans="3:28" ht="12.75">
      <c r="C34" s="1" t="s">
        <v>18</v>
      </c>
      <c r="G34" s="30">
        <v>0</v>
      </c>
      <c r="I34" s="30">
        <v>0</v>
      </c>
      <c r="J34" s="29"/>
      <c r="K34" s="60"/>
      <c r="L34" s="57"/>
      <c r="M34" s="60">
        <v>0</v>
      </c>
      <c r="N34" s="29"/>
      <c r="O34" s="30">
        <v>0</v>
      </c>
      <c r="P34" s="29"/>
      <c r="Q34" s="30">
        <v>0</v>
      </c>
      <c r="R34" s="30"/>
      <c r="S34" s="70">
        <v>0</v>
      </c>
      <c r="U34" s="70">
        <v>0</v>
      </c>
      <c r="V34" s="4"/>
      <c r="W34" s="4">
        <f>G34</f>
        <v>0</v>
      </c>
      <c r="Y34" s="4">
        <f>I34</f>
        <v>0</v>
      </c>
      <c r="Z34" s="8"/>
      <c r="AA34" s="8"/>
      <c r="AB34" s="10"/>
    </row>
    <row r="35" spans="3:28" ht="12.75">
      <c r="C35" s="1"/>
      <c r="G35" s="30"/>
      <c r="I35" s="30"/>
      <c r="J35" s="29"/>
      <c r="K35" s="60"/>
      <c r="L35" s="57"/>
      <c r="M35" s="60"/>
      <c r="N35" s="29"/>
      <c r="O35" s="30"/>
      <c r="P35" s="29"/>
      <c r="Q35" s="30"/>
      <c r="R35" s="30"/>
      <c r="S35" s="70"/>
      <c r="U35" s="70"/>
      <c r="V35" s="4"/>
      <c r="W35" s="4"/>
      <c r="Y35" s="4"/>
      <c r="Z35" s="8"/>
      <c r="AA35" s="8"/>
      <c r="AB35" s="10"/>
    </row>
    <row r="36" spans="2:28" ht="13.5" thickBot="1">
      <c r="B36" t="s">
        <v>3</v>
      </c>
      <c r="C36" s="1" t="s">
        <v>126</v>
      </c>
      <c r="G36" s="49">
        <f>SUM(G32:G35)</f>
        <v>105</v>
      </c>
      <c r="H36" s="49"/>
      <c r="I36" s="49">
        <f>SUM(I32:I35)</f>
        <v>29</v>
      </c>
      <c r="J36" s="29"/>
      <c r="K36" s="62">
        <f>SUM(K32:K35)</f>
        <v>0</v>
      </c>
      <c r="L36" s="57"/>
      <c r="M36" s="62">
        <f>SUM(M32:M35)</f>
        <v>29</v>
      </c>
      <c r="N36" s="29"/>
      <c r="O36" s="49">
        <f>SUM(O32:O35)</f>
        <v>-441</v>
      </c>
      <c r="P36" s="29"/>
      <c r="Q36" s="49">
        <f>SUM(Q32:Q35)</f>
        <v>-441</v>
      </c>
      <c r="R36" s="30"/>
      <c r="S36" s="72">
        <f>SUM(S32:S35)</f>
        <v>-2380</v>
      </c>
      <c r="U36" s="72">
        <f>SUM(U32:U35)</f>
        <v>-2380</v>
      </c>
      <c r="V36" s="4"/>
      <c r="W36" s="13">
        <f>SUM(W32:W35)</f>
        <v>-683</v>
      </c>
      <c r="Y36" s="13">
        <f>SUM(Y32:Y35)</f>
        <v>-347</v>
      </c>
      <c r="Z36" s="8"/>
      <c r="AA36" s="8"/>
      <c r="AB36" s="10"/>
    </row>
    <row r="37" spans="7:28" ht="13.5" thickTop="1">
      <c r="G37" s="30"/>
      <c r="I37" s="30"/>
      <c r="J37" s="29"/>
      <c r="K37" s="60"/>
      <c r="L37" s="57"/>
      <c r="M37" s="60"/>
      <c r="N37" s="29"/>
      <c r="O37" s="30"/>
      <c r="P37" s="29"/>
      <c r="Q37" s="30"/>
      <c r="R37" s="55"/>
      <c r="S37" s="70"/>
      <c r="U37" s="70"/>
      <c r="V37" s="14"/>
      <c r="W37" s="14"/>
      <c r="Y37" s="14"/>
      <c r="Z37" s="8"/>
      <c r="AA37" s="18"/>
      <c r="AB37" s="10"/>
    </row>
    <row r="38" spans="7:28" ht="12.75">
      <c r="G38" s="30"/>
      <c r="I38" s="30"/>
      <c r="J38" s="29"/>
      <c r="K38" s="60"/>
      <c r="L38" s="57"/>
      <c r="M38" s="60"/>
      <c r="N38" s="29"/>
      <c r="O38" s="30"/>
      <c r="P38" s="29"/>
      <c r="Q38" s="30"/>
      <c r="R38" s="30"/>
      <c r="S38" s="70"/>
      <c r="U38" s="70"/>
      <c r="V38" s="4"/>
      <c r="W38" s="4"/>
      <c r="Y38" s="4"/>
      <c r="Z38" s="8"/>
      <c r="AA38" s="8"/>
      <c r="AB38" s="10"/>
    </row>
    <row r="39" spans="2:28" ht="12.75">
      <c r="B39" t="s">
        <v>3</v>
      </c>
      <c r="C39" s="1" t="s">
        <v>19</v>
      </c>
      <c r="G39" s="30"/>
      <c r="I39" s="30"/>
      <c r="J39" s="29"/>
      <c r="K39" s="60"/>
      <c r="L39" s="57"/>
      <c r="M39" s="60"/>
      <c r="N39" s="29"/>
      <c r="O39" s="30"/>
      <c r="P39" s="29"/>
      <c r="Q39" s="30"/>
      <c r="R39" s="33"/>
      <c r="S39" s="70"/>
      <c r="U39" s="70"/>
      <c r="V39" s="9"/>
      <c r="W39" s="9"/>
      <c r="Y39" s="9"/>
      <c r="Z39" s="8"/>
      <c r="AA39" s="19"/>
      <c r="AB39" s="10"/>
    </row>
    <row r="40" spans="3:28" ht="12.75">
      <c r="C40" t="s">
        <v>62</v>
      </c>
      <c r="G40" s="34">
        <f>G36/131643.6*100</f>
        <v>0.07976080872902291</v>
      </c>
      <c r="H40" s="34"/>
      <c r="I40" s="34">
        <f>I36/131643.6*100</f>
        <v>0.022029175744206327</v>
      </c>
      <c r="J40" s="34"/>
      <c r="K40" s="63">
        <f>K36/131643.6*100</f>
        <v>0</v>
      </c>
      <c r="L40" s="63"/>
      <c r="M40" s="63">
        <f>M36/131643.6*100</f>
        <v>0.022029175744206327</v>
      </c>
      <c r="N40" s="34"/>
      <c r="O40" s="34">
        <f>O36/131643.6*100</f>
        <v>-0.3349953966618962</v>
      </c>
      <c r="P40" s="34"/>
      <c r="Q40" s="34">
        <f>Q36/131643.6*100</f>
        <v>-0.3349953966618962</v>
      </c>
      <c r="R40" s="34"/>
      <c r="S40" s="34">
        <f>S36/131643.6*100</f>
        <v>-1.807911664524519</v>
      </c>
      <c r="T40" s="34"/>
      <c r="U40" s="34">
        <f>U36/131643.6*100</f>
        <v>-1.807911664524519</v>
      </c>
      <c r="V40" s="34"/>
      <c r="W40" s="34">
        <f>W36/131643.6*100</f>
        <v>-0.5188250701135491</v>
      </c>
      <c r="X40" s="34"/>
      <c r="Y40" s="34">
        <f>Y36/131643.6*100</f>
        <v>-0.2635904821806757</v>
      </c>
      <c r="Z40" s="19"/>
      <c r="AA40" s="19"/>
      <c r="AB40" s="10"/>
    </row>
    <row r="41" spans="7:28" ht="12.75">
      <c r="G41" s="34"/>
      <c r="I41" s="34"/>
      <c r="J41" s="29"/>
      <c r="K41" s="63"/>
      <c r="L41" s="57"/>
      <c r="M41" s="63"/>
      <c r="N41" s="29"/>
      <c r="O41" s="34"/>
      <c r="P41" s="29"/>
      <c r="Q41" s="34"/>
      <c r="R41" s="33"/>
      <c r="S41" s="34"/>
      <c r="U41" s="34"/>
      <c r="V41" s="33"/>
      <c r="W41" s="34"/>
      <c r="X41" s="29"/>
      <c r="Y41" s="34"/>
      <c r="Z41" s="19"/>
      <c r="AA41" s="19"/>
      <c r="AB41" s="10"/>
    </row>
    <row r="42" spans="3:28" ht="12.75">
      <c r="C42" t="s">
        <v>63</v>
      </c>
      <c r="G42" s="39" t="s">
        <v>34</v>
      </c>
      <c r="I42" s="39" t="s">
        <v>34</v>
      </c>
      <c r="J42" s="29"/>
      <c r="K42" s="64" t="s">
        <v>34</v>
      </c>
      <c r="L42" s="57"/>
      <c r="M42" s="64" t="s">
        <v>34</v>
      </c>
      <c r="N42" s="29"/>
      <c r="O42" s="39" t="s">
        <v>34</v>
      </c>
      <c r="P42" s="29"/>
      <c r="Q42" s="39" t="s">
        <v>34</v>
      </c>
      <c r="R42" s="33"/>
      <c r="S42" s="39" t="s">
        <v>34</v>
      </c>
      <c r="U42" s="39" t="s">
        <v>34</v>
      </c>
      <c r="V42" s="33"/>
      <c r="W42" s="39" t="s">
        <v>34</v>
      </c>
      <c r="X42" s="29"/>
      <c r="Y42" s="39" t="s">
        <v>34</v>
      </c>
      <c r="Z42" s="19"/>
      <c r="AA42" s="19"/>
      <c r="AB42" s="10"/>
    </row>
    <row r="43" spans="3:28" ht="12.75">
      <c r="C43" t="s">
        <v>3</v>
      </c>
      <c r="G43" s="30"/>
      <c r="I43" s="30"/>
      <c r="K43" s="30"/>
      <c r="L43" s="29"/>
      <c r="M43" s="30"/>
      <c r="O43" s="30"/>
      <c r="P43" s="29"/>
      <c r="Q43" s="30"/>
      <c r="R43" s="9"/>
      <c r="S43" s="30"/>
      <c r="U43" s="30"/>
      <c r="V43" s="9"/>
      <c r="W43" s="4"/>
      <c r="Y43" s="4"/>
      <c r="Z43" s="8"/>
      <c r="AA43" s="19"/>
      <c r="AB43" s="10"/>
    </row>
    <row r="44" spans="1:28" ht="12.75">
      <c r="A44" s="1" t="s">
        <v>104</v>
      </c>
      <c r="G44" s="30"/>
      <c r="I44" s="30"/>
      <c r="K44" s="4"/>
      <c r="M44" s="4"/>
      <c r="O44" s="30"/>
      <c r="P44" s="29"/>
      <c r="Q44" s="30"/>
      <c r="R44" s="4"/>
      <c r="S44" s="30"/>
      <c r="U44" s="30"/>
      <c r="V44" s="4"/>
      <c r="W44" s="4"/>
      <c r="Y44" s="4"/>
      <c r="Z44" s="10"/>
      <c r="AA44" s="10"/>
      <c r="AB44" s="10"/>
    </row>
    <row r="45" spans="1:28" ht="12.75">
      <c r="A45" s="1"/>
      <c r="G45" s="30"/>
      <c r="I45" s="30"/>
      <c r="K45" s="4"/>
      <c r="M45" s="4"/>
      <c r="O45" s="30"/>
      <c r="P45" s="29"/>
      <c r="Q45" s="30"/>
      <c r="R45" s="4"/>
      <c r="S45" s="30"/>
      <c r="U45" s="30"/>
      <c r="V45" s="4"/>
      <c r="W45" s="4"/>
      <c r="Y45" s="4"/>
      <c r="Z45" s="10"/>
      <c r="AA45" s="10"/>
      <c r="AB45" s="10"/>
    </row>
    <row r="46" spans="1:28" ht="12.75">
      <c r="A46" s="1"/>
      <c r="G46" s="30"/>
      <c r="I46" s="30"/>
      <c r="K46" s="4"/>
      <c r="M46" s="4"/>
      <c r="O46" s="30"/>
      <c r="P46" s="29"/>
      <c r="Q46" s="30"/>
      <c r="R46" s="4"/>
      <c r="S46" s="30"/>
      <c r="U46" s="30"/>
      <c r="V46" s="4"/>
      <c r="W46" s="4"/>
      <c r="Y46" s="4"/>
      <c r="Z46" s="10"/>
      <c r="AA46" s="10"/>
      <c r="AB46" s="10"/>
    </row>
    <row r="47" spans="7:28" ht="12.75">
      <c r="G47" s="30"/>
      <c r="I47" s="30"/>
      <c r="K47" s="4"/>
      <c r="M47" s="4"/>
      <c r="O47" s="30"/>
      <c r="P47" s="29"/>
      <c r="Q47" s="30"/>
      <c r="R47" s="4"/>
      <c r="S47" s="30"/>
      <c r="U47" s="30"/>
      <c r="V47" s="4"/>
      <c r="W47" s="4"/>
      <c r="Y47" s="4"/>
      <c r="Z47" s="10"/>
      <c r="AA47" s="10"/>
      <c r="AB47" s="10"/>
    </row>
    <row r="48" spans="7:28" ht="12.75">
      <c r="G48" s="30"/>
      <c r="I48" s="30"/>
      <c r="K48" s="4"/>
      <c r="M48" s="4"/>
      <c r="O48" s="30"/>
      <c r="P48" s="29"/>
      <c r="Q48" s="30"/>
      <c r="R48" s="4"/>
      <c r="S48" s="30"/>
      <c r="U48" s="30"/>
      <c r="V48" s="4"/>
      <c r="W48" s="4"/>
      <c r="Y48" s="4"/>
      <c r="Z48" s="10"/>
      <c r="AA48" s="10"/>
      <c r="AB48" s="10"/>
    </row>
    <row r="49" spans="7:28" ht="12.75">
      <c r="G49" s="30"/>
      <c r="I49" s="30"/>
      <c r="K49" s="4"/>
      <c r="M49" s="4"/>
      <c r="O49" s="30"/>
      <c r="P49" s="29"/>
      <c r="Q49" s="30"/>
      <c r="R49" s="4"/>
      <c r="S49" s="30"/>
      <c r="U49" s="30"/>
      <c r="V49" s="4"/>
      <c r="W49" s="4"/>
      <c r="Y49" s="4"/>
      <c r="Z49" s="10"/>
      <c r="AA49" s="10"/>
      <c r="AB49" s="10"/>
    </row>
    <row r="50" spans="7:28" ht="12.75">
      <c r="G50" s="30"/>
      <c r="I50" s="30"/>
      <c r="K50" s="4"/>
      <c r="M50" s="4"/>
      <c r="O50" s="30"/>
      <c r="P50" s="29"/>
      <c r="Q50" s="30"/>
      <c r="R50" s="4"/>
      <c r="S50" s="30"/>
      <c r="U50" s="30"/>
      <c r="V50" s="4"/>
      <c r="W50" s="4"/>
      <c r="Y50" s="4"/>
      <c r="Z50" s="10"/>
      <c r="AA50" s="10"/>
      <c r="AB50" s="10"/>
    </row>
    <row r="51" spans="7:28" ht="12.75">
      <c r="G51" s="30"/>
      <c r="I51" s="30"/>
      <c r="K51" s="4"/>
      <c r="M51" s="4"/>
      <c r="O51" s="30"/>
      <c r="P51" s="29"/>
      <c r="Q51" s="30"/>
      <c r="R51" s="4"/>
      <c r="S51" s="30"/>
      <c r="U51" s="30"/>
      <c r="V51" s="4"/>
      <c r="W51" s="4"/>
      <c r="Y51" s="4"/>
      <c r="Z51" s="10"/>
      <c r="AA51" s="10"/>
      <c r="AB51" s="10"/>
    </row>
    <row r="52" spans="7:28" ht="12.75">
      <c r="G52" s="30"/>
      <c r="I52" s="30"/>
      <c r="K52" s="4"/>
      <c r="M52" s="4"/>
      <c r="O52" s="30"/>
      <c r="P52" s="29"/>
      <c r="Q52" s="30"/>
      <c r="R52" s="4"/>
      <c r="S52" s="30"/>
      <c r="U52" s="30"/>
      <c r="V52" s="4"/>
      <c r="W52" s="4"/>
      <c r="Y52" s="4"/>
      <c r="Z52" s="10"/>
      <c r="AA52" s="10"/>
      <c r="AB52" s="10"/>
    </row>
    <row r="53" spans="7:28" ht="12.75">
      <c r="G53" s="30"/>
      <c r="I53" s="30"/>
      <c r="K53" s="4"/>
      <c r="M53" s="4"/>
      <c r="O53" s="30"/>
      <c r="P53" s="29"/>
      <c r="Q53" s="30"/>
      <c r="R53" s="4"/>
      <c r="S53" s="30"/>
      <c r="U53" s="30"/>
      <c r="V53" s="4"/>
      <c r="W53" s="4"/>
      <c r="Y53" s="4"/>
      <c r="Z53" s="10"/>
      <c r="AA53" s="10"/>
      <c r="AB53" s="10"/>
    </row>
    <row r="54" spans="7:28" ht="12.75">
      <c r="G54" s="30"/>
      <c r="I54" s="30"/>
      <c r="K54" s="4"/>
      <c r="M54" s="4"/>
      <c r="O54" s="30"/>
      <c r="P54" s="29"/>
      <c r="Q54" s="30"/>
      <c r="R54" s="4"/>
      <c r="S54" s="30"/>
      <c r="U54" s="30"/>
      <c r="V54" s="4"/>
      <c r="W54" s="4"/>
      <c r="Y54" s="4"/>
      <c r="Z54" s="10"/>
      <c r="AA54" s="10"/>
      <c r="AB54" s="10"/>
    </row>
    <row r="55" spans="7:28" ht="12.75">
      <c r="G55" s="30"/>
      <c r="I55" s="30"/>
      <c r="K55" s="4"/>
      <c r="M55" s="4"/>
      <c r="O55" s="30"/>
      <c r="P55" s="29"/>
      <c r="Q55" s="30"/>
      <c r="R55" s="4"/>
      <c r="S55" s="30"/>
      <c r="U55" s="30"/>
      <c r="V55" s="4"/>
      <c r="W55" s="4"/>
      <c r="Y55" s="4"/>
      <c r="Z55" s="10"/>
      <c r="AA55" s="10"/>
      <c r="AB55" s="10"/>
    </row>
    <row r="56" spans="7:28" ht="12.75">
      <c r="G56" s="30"/>
      <c r="I56" s="30"/>
      <c r="K56" s="4"/>
      <c r="M56" s="4"/>
      <c r="O56" s="30"/>
      <c r="P56" s="29"/>
      <c r="Q56" s="30"/>
      <c r="R56" s="4"/>
      <c r="S56" s="30"/>
      <c r="U56" s="30"/>
      <c r="V56" s="4"/>
      <c r="W56" s="4"/>
      <c r="Y56" s="4"/>
      <c r="Z56" s="10"/>
      <c r="AA56" s="10"/>
      <c r="AB56" s="10"/>
    </row>
    <row r="57" spans="7:28" ht="12.75">
      <c r="G57" s="30"/>
      <c r="I57" s="30"/>
      <c r="K57" s="4"/>
      <c r="M57" s="4"/>
      <c r="O57" s="30"/>
      <c r="P57" s="29"/>
      <c r="Q57" s="30"/>
      <c r="R57" s="4"/>
      <c r="S57" s="30"/>
      <c r="U57" s="30"/>
      <c r="V57" s="4"/>
      <c r="W57" s="4"/>
      <c r="Y57" s="4"/>
      <c r="Z57" s="10"/>
      <c r="AA57" s="10"/>
      <c r="AB57" s="10"/>
    </row>
    <row r="58" spans="7:28" ht="12.75">
      <c r="G58" s="30"/>
      <c r="I58" s="30"/>
      <c r="K58" s="4"/>
      <c r="M58" s="4"/>
      <c r="O58" s="30"/>
      <c r="P58" s="29"/>
      <c r="Q58" s="30"/>
      <c r="R58" s="4"/>
      <c r="S58" s="30"/>
      <c r="U58" s="30"/>
      <c r="V58" s="4"/>
      <c r="W58" s="4"/>
      <c r="Y58" s="4"/>
      <c r="Z58" s="10"/>
      <c r="AA58" s="10"/>
      <c r="AB58" s="10"/>
    </row>
    <row r="59" spans="7:28" ht="12.75">
      <c r="G59" s="30"/>
      <c r="I59" s="30"/>
      <c r="K59" s="4"/>
      <c r="M59" s="4"/>
      <c r="O59" s="30"/>
      <c r="P59" s="29"/>
      <c r="Q59" s="30"/>
      <c r="R59" s="4"/>
      <c r="S59" s="30"/>
      <c r="U59" s="30"/>
      <c r="V59" s="4"/>
      <c r="W59" s="4"/>
      <c r="Y59" s="4"/>
      <c r="Z59" s="10"/>
      <c r="AA59" s="10"/>
      <c r="AB59" s="10"/>
    </row>
    <row r="60" spans="7:28" ht="12.75">
      <c r="G60" s="30"/>
      <c r="I60" s="30"/>
      <c r="K60" s="4"/>
      <c r="M60" s="4"/>
      <c r="O60" s="30"/>
      <c r="P60" s="29"/>
      <c r="Q60" s="30"/>
      <c r="R60" s="4"/>
      <c r="S60" s="30"/>
      <c r="U60" s="30"/>
      <c r="V60" s="4"/>
      <c r="W60" s="4"/>
      <c r="Y60" s="4"/>
      <c r="Z60" s="10"/>
      <c r="AA60" s="10"/>
      <c r="AB60" s="10"/>
    </row>
    <row r="61" spans="7:28" ht="12.75">
      <c r="G61" s="30"/>
      <c r="I61" s="30"/>
      <c r="K61" s="4"/>
      <c r="M61" s="4"/>
      <c r="O61" s="30"/>
      <c r="P61" s="29"/>
      <c r="Q61" s="30"/>
      <c r="R61" s="4"/>
      <c r="S61" s="30"/>
      <c r="U61" s="30"/>
      <c r="V61" s="4"/>
      <c r="W61" s="4"/>
      <c r="Y61" s="4"/>
      <c r="Z61" s="10"/>
      <c r="AA61" s="10"/>
      <c r="AB61" s="10"/>
    </row>
    <row r="62" spans="7:28" ht="12.75">
      <c r="G62" s="30"/>
      <c r="I62" s="30"/>
      <c r="K62" s="4"/>
      <c r="M62" s="4"/>
      <c r="O62" s="30"/>
      <c r="P62" s="29"/>
      <c r="Q62" s="30"/>
      <c r="R62" s="4"/>
      <c r="S62" s="30"/>
      <c r="U62" s="30"/>
      <c r="V62" s="4"/>
      <c r="W62" s="4"/>
      <c r="Y62" s="4"/>
      <c r="Z62" s="10"/>
      <c r="AA62" s="10"/>
      <c r="AB62" s="10"/>
    </row>
    <row r="63" spans="7:28" ht="12.75">
      <c r="G63" s="30"/>
      <c r="I63" s="30"/>
      <c r="K63" s="4"/>
      <c r="M63" s="4"/>
      <c r="O63" s="30"/>
      <c r="P63" s="29"/>
      <c r="Q63" s="30"/>
      <c r="R63" s="4"/>
      <c r="S63" s="30"/>
      <c r="U63" s="30"/>
      <c r="V63" s="4"/>
      <c r="W63" s="4"/>
      <c r="Y63" s="4"/>
      <c r="Z63" s="10"/>
      <c r="AA63" s="10"/>
      <c r="AB63" s="10"/>
    </row>
    <row r="64" spans="7:28" ht="12.75">
      <c r="G64" s="30"/>
      <c r="I64" s="30"/>
      <c r="K64" s="4"/>
      <c r="M64" s="4"/>
      <c r="O64" s="30"/>
      <c r="P64" s="29"/>
      <c r="Q64" s="30"/>
      <c r="R64" s="4"/>
      <c r="S64" s="30"/>
      <c r="U64" s="30"/>
      <c r="V64" s="4"/>
      <c r="W64" s="4"/>
      <c r="Y64" s="4"/>
      <c r="Z64" s="10"/>
      <c r="AA64" s="10"/>
      <c r="AB64" s="10"/>
    </row>
    <row r="65" spans="7:28" ht="12.75">
      <c r="G65" s="30"/>
      <c r="I65" s="30"/>
      <c r="K65" s="4"/>
      <c r="M65" s="4"/>
      <c r="O65" s="30"/>
      <c r="P65" s="29"/>
      <c r="Q65" s="30"/>
      <c r="R65" s="4"/>
      <c r="S65" s="30"/>
      <c r="U65" s="30"/>
      <c r="V65" s="4"/>
      <c r="W65" s="4"/>
      <c r="Y65" s="4"/>
      <c r="Z65" s="10"/>
      <c r="AA65" s="10"/>
      <c r="AB65" s="10"/>
    </row>
    <row r="66" spans="3:26" ht="12.75">
      <c r="C66" t="s">
        <v>110</v>
      </c>
      <c r="F66" s="4">
        <v>131643600</v>
      </c>
      <c r="G66" s="30"/>
      <c r="I66" s="30"/>
      <c r="K66" s="4"/>
      <c r="M66" s="4"/>
      <c r="O66" s="30"/>
      <c r="P66" s="29"/>
      <c r="Q66" s="30"/>
      <c r="R66" s="4"/>
      <c r="S66" s="30"/>
      <c r="U66" s="30"/>
      <c r="V66" s="4"/>
      <c r="W66" s="4"/>
      <c r="Y66" s="4"/>
      <c r="Z66" s="10"/>
    </row>
    <row r="67" spans="3:26" ht="12.75">
      <c r="C67" t="s">
        <v>111</v>
      </c>
      <c r="F67" s="4">
        <f>F66*0.1</f>
        <v>13164360</v>
      </c>
      <c r="G67" s="30"/>
      <c r="I67" s="30"/>
      <c r="K67" s="4"/>
      <c r="M67" s="4"/>
      <c r="O67" s="30"/>
      <c r="P67" s="29"/>
      <c r="Q67" s="30"/>
      <c r="R67" s="4"/>
      <c r="S67" s="30"/>
      <c r="U67" s="30"/>
      <c r="V67" s="4"/>
      <c r="W67" s="4"/>
      <c r="Y67" s="4"/>
      <c r="Z67" s="10"/>
    </row>
    <row r="68" spans="3:26" ht="12.75">
      <c r="C68" t="s">
        <v>112</v>
      </c>
      <c r="F68" s="76">
        <f>(105000/F66)*100</f>
        <v>0.07976080872902291</v>
      </c>
      <c r="G68" s="30"/>
      <c r="I68" s="30"/>
      <c r="K68" s="4"/>
      <c r="M68" s="4"/>
      <c r="O68" s="30"/>
      <c r="P68" s="29"/>
      <c r="Q68" s="30"/>
      <c r="R68" s="4"/>
      <c r="S68" s="30"/>
      <c r="U68" s="30"/>
      <c r="V68" s="4"/>
      <c r="W68" s="4"/>
      <c r="Z68" s="10"/>
    </row>
    <row r="69" spans="3:26" ht="12.75">
      <c r="C69" t="s">
        <v>113</v>
      </c>
      <c r="F69" s="77">
        <f>(105000/F66)</f>
        <v>0.0007976080872902291</v>
      </c>
      <c r="I69" s="30"/>
      <c r="M69" s="4"/>
      <c r="O69" s="29"/>
      <c r="P69" s="29"/>
      <c r="Q69" s="30"/>
      <c r="R69" s="4"/>
      <c r="U69" s="30"/>
      <c r="V69" s="4"/>
      <c r="W69" s="4"/>
      <c r="Z69" s="10"/>
    </row>
    <row r="70" spans="9:26" ht="12.75">
      <c r="I70" s="30"/>
      <c r="M70" s="4"/>
      <c r="O70" s="29"/>
      <c r="P70" s="29"/>
      <c r="Q70" s="30"/>
      <c r="R70" s="4"/>
      <c r="U70" s="30"/>
      <c r="V70" s="4"/>
      <c r="W70" s="4"/>
      <c r="Z70" s="10"/>
    </row>
    <row r="71" spans="9:26" ht="12.75">
      <c r="I71" s="30"/>
      <c r="M71" s="4"/>
      <c r="O71" s="29"/>
      <c r="P71" s="29"/>
      <c r="Q71" s="30"/>
      <c r="R71" s="4"/>
      <c r="U71" s="30"/>
      <c r="V71" s="4"/>
      <c r="W71" s="4"/>
      <c r="Z71" s="10"/>
    </row>
    <row r="72" spans="9:26" ht="12.75">
      <c r="I72" s="30"/>
      <c r="M72" s="4"/>
      <c r="O72" s="29"/>
      <c r="P72" s="29"/>
      <c r="Q72" s="30"/>
      <c r="R72" s="4"/>
      <c r="U72" s="30"/>
      <c r="V72" s="4"/>
      <c r="W72" s="4"/>
      <c r="Z72" s="10"/>
    </row>
    <row r="73" spans="9:26" ht="12.75">
      <c r="I73" s="30"/>
      <c r="M73" s="4"/>
      <c r="O73" s="29"/>
      <c r="P73" s="29"/>
      <c r="Q73" s="30"/>
      <c r="R73" s="4"/>
      <c r="U73" s="30"/>
      <c r="V73" s="4"/>
      <c r="W73" s="4"/>
      <c r="Z73" s="10"/>
    </row>
    <row r="74" spans="9:26" ht="12.75">
      <c r="I74" s="30"/>
      <c r="M74" s="4"/>
      <c r="O74" s="29"/>
      <c r="P74" s="29"/>
      <c r="Q74" s="30"/>
      <c r="R74" s="4"/>
      <c r="U74" s="30"/>
      <c r="V74" s="4"/>
      <c r="W74" s="4"/>
      <c r="Z74" s="10"/>
    </row>
    <row r="75" spans="9:26" ht="12.75">
      <c r="I75" s="30"/>
      <c r="M75" s="4"/>
      <c r="O75" s="29"/>
      <c r="P75" s="29"/>
      <c r="Q75" s="30"/>
      <c r="R75" s="4"/>
      <c r="U75" s="30"/>
      <c r="V75" s="4"/>
      <c r="W75" s="4"/>
      <c r="Z75" s="10"/>
    </row>
    <row r="76" spans="9:26" ht="12.75">
      <c r="I76" s="30"/>
      <c r="M76" s="4"/>
      <c r="O76" s="29"/>
      <c r="P76" s="29"/>
      <c r="Q76" s="30"/>
      <c r="R76" s="4"/>
      <c r="U76" s="30"/>
      <c r="V76" s="4"/>
      <c r="W76" s="4"/>
      <c r="Z76" s="10"/>
    </row>
    <row r="77" spans="9:26" ht="12.75">
      <c r="I77" s="30"/>
      <c r="M77" s="4"/>
      <c r="O77" s="29"/>
      <c r="P77" s="29"/>
      <c r="Q77" s="30"/>
      <c r="R77" s="4"/>
      <c r="U77" s="30"/>
      <c r="V77" s="4"/>
      <c r="W77" s="4"/>
      <c r="Z77" s="10"/>
    </row>
    <row r="78" spans="9:26" ht="12.75">
      <c r="I78" s="30"/>
      <c r="M78" s="4"/>
      <c r="Q78" s="4"/>
      <c r="R78" s="4"/>
      <c r="U78" s="30"/>
      <c r="V78" s="4"/>
      <c r="W78" s="4"/>
      <c r="Z78" s="10"/>
    </row>
    <row r="79" spans="9:26" ht="12.75">
      <c r="I79" s="30"/>
      <c r="M79" s="4"/>
      <c r="Q79" s="4"/>
      <c r="R79" s="4"/>
      <c r="U79" s="30"/>
      <c r="V79" s="4"/>
      <c r="W79" s="4"/>
      <c r="Z79" s="10"/>
    </row>
    <row r="80" spans="9:26" ht="12.75">
      <c r="I80" s="30"/>
      <c r="M80" s="4"/>
      <c r="Q80" s="4"/>
      <c r="R80" s="4"/>
      <c r="U80" s="30"/>
      <c r="V80" s="4"/>
      <c r="W80" s="4"/>
      <c r="Z80" s="10"/>
    </row>
    <row r="81" spans="9:26" ht="12.75">
      <c r="I81" s="30"/>
      <c r="M81" s="4"/>
      <c r="Q81" s="4"/>
      <c r="R81" s="4"/>
      <c r="U81" s="30"/>
      <c r="V81" s="4"/>
      <c r="W81" s="4"/>
      <c r="Z81" s="10"/>
    </row>
    <row r="82" spans="9:26" ht="12.75">
      <c r="I82" s="30"/>
      <c r="M82" s="4"/>
      <c r="Q82" s="4"/>
      <c r="R82" s="4"/>
      <c r="U82" s="30"/>
      <c r="V82" s="4"/>
      <c r="W82" s="4"/>
      <c r="Z82" s="10"/>
    </row>
    <row r="83" ht="12.75">
      <c r="Z83" s="10"/>
    </row>
    <row r="84" ht="12.75">
      <c r="Z84" s="10"/>
    </row>
    <row r="85" ht="12.75">
      <c r="Z85" s="10"/>
    </row>
    <row r="86" ht="12.75">
      <c r="Z86" s="10"/>
    </row>
    <row r="87" ht="12.75">
      <c r="Z87" s="10"/>
    </row>
    <row r="88" ht="12.75">
      <c r="Z88" s="10"/>
    </row>
    <row r="89" ht="12.75">
      <c r="Z89" s="10"/>
    </row>
    <row r="90" ht="12.75">
      <c r="Z90" s="10"/>
    </row>
    <row r="91" ht="12.75">
      <c r="Z91" s="10"/>
    </row>
    <row r="92" ht="12.75">
      <c r="Z92" s="10"/>
    </row>
    <row r="93" ht="12.75">
      <c r="Z93" s="10"/>
    </row>
    <row r="94" ht="12.75">
      <c r="Z94" s="10"/>
    </row>
    <row r="95" ht="12.75">
      <c r="Z95" s="10"/>
    </row>
    <row r="96" ht="12.75">
      <c r="Z96" s="10"/>
    </row>
    <row r="97" ht="12.75">
      <c r="Z97" s="10"/>
    </row>
    <row r="98" ht="12.75">
      <c r="Z98" s="10"/>
    </row>
    <row r="99" ht="12.75">
      <c r="Z99" s="10"/>
    </row>
    <row r="100" ht="12.75">
      <c r="Z100" s="10"/>
    </row>
    <row r="101" ht="12.75">
      <c r="Z101" s="10"/>
    </row>
    <row r="102" ht="12.75">
      <c r="Z102" s="10"/>
    </row>
    <row r="103" ht="12.75">
      <c r="Z103" s="10"/>
    </row>
    <row r="104" ht="12.75">
      <c r="Z104" s="10"/>
    </row>
    <row r="105" ht="12.75">
      <c r="Z105" s="10"/>
    </row>
    <row r="106" ht="12.75">
      <c r="Z106" s="10"/>
    </row>
    <row r="107" ht="12.75">
      <c r="Z107" s="10"/>
    </row>
    <row r="108" ht="12.75">
      <c r="Z108" s="10"/>
    </row>
    <row r="109" ht="12.75">
      <c r="Z109" s="10"/>
    </row>
    <row r="110" ht="12.75">
      <c r="Z110" s="10"/>
    </row>
    <row r="111" ht="12.75">
      <c r="Z111" s="10"/>
    </row>
    <row r="112" ht="12.75">
      <c r="Z112" s="10"/>
    </row>
    <row r="113" ht="12.75">
      <c r="Z113" s="10"/>
    </row>
    <row r="114" ht="12.75">
      <c r="Z114" s="10"/>
    </row>
    <row r="115" ht="12.75">
      <c r="Z115" s="10"/>
    </row>
    <row r="116" ht="12.75">
      <c r="Z116" s="10"/>
    </row>
    <row r="117" ht="12.75">
      <c r="Z117" s="10"/>
    </row>
    <row r="118" ht="12.75">
      <c r="Z118" s="10"/>
    </row>
    <row r="119" ht="12.75">
      <c r="Z119" s="10"/>
    </row>
    <row r="120" ht="12.75">
      <c r="Z120" s="10"/>
    </row>
    <row r="121" ht="12.75">
      <c r="Z121" s="10"/>
    </row>
    <row r="122" ht="12.75">
      <c r="Z122" s="10"/>
    </row>
    <row r="123" ht="12.75">
      <c r="Z123" s="10"/>
    </row>
    <row r="124" ht="12.75">
      <c r="Z124" s="10"/>
    </row>
    <row r="125" ht="12.75">
      <c r="Z125" s="10"/>
    </row>
    <row r="126" ht="12.75">
      <c r="Z126" s="10"/>
    </row>
    <row r="127" ht="12.75">
      <c r="Z127" s="10"/>
    </row>
    <row r="128" ht="12.75">
      <c r="Z128" s="10"/>
    </row>
    <row r="129" ht="12.75">
      <c r="Z129" s="10"/>
    </row>
    <row r="130" ht="12.75">
      <c r="Z130" s="10"/>
    </row>
    <row r="131" ht="12.75">
      <c r="Z131" s="10"/>
    </row>
    <row r="132" ht="12.75">
      <c r="Z132" s="10"/>
    </row>
    <row r="133" ht="12.75">
      <c r="Z133" s="10"/>
    </row>
    <row r="134" ht="12.75">
      <c r="Z134" s="10"/>
    </row>
    <row r="135" ht="12.75">
      <c r="Z135" s="10"/>
    </row>
    <row r="136" ht="12.75">
      <c r="Z136" s="10"/>
    </row>
    <row r="137" ht="12.75">
      <c r="Z137" s="10"/>
    </row>
    <row r="138" ht="12.75">
      <c r="Z138" s="10"/>
    </row>
    <row r="139" ht="12.75">
      <c r="Z139" s="10"/>
    </row>
    <row r="140" ht="12.75">
      <c r="Z140" s="10"/>
    </row>
    <row r="141" ht="12.75">
      <c r="Z141" s="10"/>
    </row>
    <row r="142" ht="12.75">
      <c r="Z142" s="10"/>
    </row>
    <row r="143" ht="12.75">
      <c r="Z143" s="10"/>
    </row>
    <row r="144" ht="12.75">
      <c r="Z144" s="10"/>
    </row>
    <row r="145" ht="12.75">
      <c r="Z145" s="10"/>
    </row>
    <row r="146" ht="12.75">
      <c r="Z146" s="10"/>
    </row>
    <row r="147" ht="12.75">
      <c r="Z147" s="10"/>
    </row>
    <row r="148" ht="12.75">
      <c r="Z148" s="10"/>
    </row>
    <row r="149" ht="12.75">
      <c r="Z149" s="10"/>
    </row>
    <row r="150" ht="12.75">
      <c r="Z150" s="10"/>
    </row>
    <row r="151" ht="12.75">
      <c r="Z151" s="10"/>
    </row>
    <row r="152" ht="12.75">
      <c r="Z152" s="10"/>
    </row>
    <row r="153" ht="12.75">
      <c r="Z153" s="10"/>
    </row>
    <row r="154" ht="12.75">
      <c r="Z154" s="10"/>
    </row>
    <row r="155" ht="12.75">
      <c r="Z155" s="10"/>
    </row>
    <row r="156" ht="12.75">
      <c r="Z156" s="10"/>
    </row>
    <row r="157" ht="12.75">
      <c r="Z157" s="10"/>
    </row>
    <row r="158" ht="12.75">
      <c r="Z158" s="10"/>
    </row>
    <row r="159" ht="12.75">
      <c r="Z159" s="10"/>
    </row>
    <row r="160" ht="12.75">
      <c r="Z160" s="10"/>
    </row>
    <row r="161" ht="12.75">
      <c r="Z161" s="10"/>
    </row>
    <row r="162" ht="12.75">
      <c r="Z162" s="10"/>
    </row>
    <row r="163" ht="12.75">
      <c r="Z163" s="10"/>
    </row>
    <row r="164" ht="12.75">
      <c r="Z164" s="10"/>
    </row>
    <row r="165" ht="12.75">
      <c r="Z165" s="10"/>
    </row>
    <row r="166" ht="12.75">
      <c r="Z166" s="10"/>
    </row>
    <row r="167" ht="12.75">
      <c r="Z167" s="10"/>
    </row>
    <row r="168" ht="12.75">
      <c r="Z168" s="10"/>
    </row>
    <row r="169" ht="12.75">
      <c r="Z169" s="10"/>
    </row>
    <row r="170" ht="12.75">
      <c r="Z170" s="10"/>
    </row>
    <row r="171" ht="12.75">
      <c r="Z171" s="10"/>
    </row>
    <row r="172" ht="12.75">
      <c r="Z172" s="10"/>
    </row>
    <row r="173" ht="12.75">
      <c r="Z173" s="10"/>
    </row>
    <row r="174" ht="12.75">
      <c r="Z174" s="10"/>
    </row>
    <row r="175" ht="12.75">
      <c r="Z175" s="10"/>
    </row>
    <row r="176" ht="12.75">
      <c r="Z176" s="10"/>
    </row>
    <row r="177" ht="12.75">
      <c r="Z177" s="10"/>
    </row>
    <row r="178" ht="12.75">
      <c r="Z178" s="10"/>
    </row>
    <row r="179" ht="12.75">
      <c r="Z179" s="10"/>
    </row>
    <row r="180" ht="12.75">
      <c r="Z180" s="10"/>
    </row>
    <row r="181" ht="12.75">
      <c r="Z181" s="10"/>
    </row>
    <row r="182" ht="12.75">
      <c r="Z182" s="10"/>
    </row>
    <row r="183" ht="12.75">
      <c r="Z183" s="10"/>
    </row>
    <row r="184" ht="12.75">
      <c r="Z184" s="10"/>
    </row>
    <row r="185" ht="12.75">
      <c r="Z185" s="10"/>
    </row>
    <row r="186" ht="12.75">
      <c r="Z186" s="10"/>
    </row>
    <row r="187" ht="12.75">
      <c r="Z187" s="10"/>
    </row>
    <row r="188" ht="12.75">
      <c r="Z188" s="10"/>
    </row>
    <row r="189" ht="12.75">
      <c r="Z189" s="10"/>
    </row>
    <row r="190" ht="12.75">
      <c r="Z190" s="10"/>
    </row>
    <row r="191" ht="12.75">
      <c r="Z191" s="10"/>
    </row>
    <row r="192" ht="12.75">
      <c r="Z192" s="10"/>
    </row>
    <row r="193" ht="12.75">
      <c r="Z193" s="10"/>
    </row>
    <row r="194" ht="12.75">
      <c r="Z194" s="10"/>
    </row>
    <row r="195" ht="12.75">
      <c r="Z195" s="10"/>
    </row>
    <row r="196" ht="12.75">
      <c r="Z196" s="10"/>
    </row>
    <row r="197" ht="12.75">
      <c r="Z197" s="10"/>
    </row>
    <row r="198" ht="12.75">
      <c r="Z198" s="10"/>
    </row>
    <row r="199" ht="12.75">
      <c r="Z199" s="10"/>
    </row>
    <row r="200" ht="12.75">
      <c r="Z200" s="10"/>
    </row>
    <row r="201" ht="12.75">
      <c r="Z201" s="10"/>
    </row>
    <row r="202" ht="12.75">
      <c r="Z202" s="10"/>
    </row>
    <row r="203" ht="12.75">
      <c r="Z203" s="10"/>
    </row>
    <row r="204" ht="12.75">
      <c r="Z204" s="10"/>
    </row>
    <row r="205" ht="12.75">
      <c r="Z205" s="10"/>
    </row>
    <row r="206" ht="12.75">
      <c r="Z206" s="10"/>
    </row>
    <row r="207" ht="12.75">
      <c r="Z207" s="10"/>
    </row>
    <row r="208" ht="12.75">
      <c r="Z208" s="10"/>
    </row>
    <row r="209" ht="12.75">
      <c r="Z209" s="10"/>
    </row>
    <row r="210" ht="12.75">
      <c r="Z210" s="10"/>
    </row>
    <row r="211" ht="12.75">
      <c r="Z211" s="10"/>
    </row>
    <row r="212" ht="12.75">
      <c r="Z212" s="10"/>
    </row>
    <row r="213" ht="12.75">
      <c r="Z213" s="10"/>
    </row>
    <row r="214" ht="12.75">
      <c r="Z214" s="10"/>
    </row>
    <row r="215" ht="12.75">
      <c r="Z215" s="10"/>
    </row>
    <row r="216" ht="12.75">
      <c r="Z216" s="10"/>
    </row>
    <row r="217" ht="12.75">
      <c r="Z217" s="10"/>
    </row>
    <row r="218" ht="12.75">
      <c r="Z218" s="10"/>
    </row>
    <row r="219" ht="12.75">
      <c r="Z219" s="10"/>
    </row>
    <row r="220" ht="12.75">
      <c r="Z220" s="10"/>
    </row>
    <row r="221" ht="12.75">
      <c r="Z221" s="10"/>
    </row>
    <row r="222" ht="12.75">
      <c r="Z222" s="10"/>
    </row>
    <row r="223" ht="12.75">
      <c r="Z223" s="10"/>
    </row>
    <row r="224" ht="12.75">
      <c r="Z224" s="10"/>
    </row>
    <row r="225" ht="12.75">
      <c r="Z225" s="10"/>
    </row>
    <row r="226" ht="12.75">
      <c r="Z226" s="10"/>
    </row>
    <row r="227" ht="12.75">
      <c r="Z227" s="10"/>
    </row>
    <row r="228" ht="12.75">
      <c r="Z228" s="10"/>
    </row>
    <row r="229" ht="12.75">
      <c r="Z229" s="10"/>
    </row>
    <row r="230" ht="12.75">
      <c r="Z230" s="10"/>
    </row>
    <row r="231" ht="12.75">
      <c r="Z231" s="10"/>
    </row>
    <row r="232" ht="12.75">
      <c r="Z232" s="10"/>
    </row>
    <row r="233" ht="12.75">
      <c r="Z233" s="10"/>
    </row>
    <row r="234" ht="12.75">
      <c r="Z234" s="10"/>
    </row>
    <row r="235" ht="12.75">
      <c r="Z235" s="10"/>
    </row>
    <row r="236" ht="12.75">
      <c r="Z236" s="10"/>
    </row>
    <row r="237" ht="12.75">
      <c r="Z237" s="10"/>
    </row>
    <row r="238" ht="12.75">
      <c r="Z238" s="10"/>
    </row>
    <row r="239" ht="12.75">
      <c r="Z239" s="10"/>
    </row>
    <row r="240" ht="12.75">
      <c r="Z240" s="10"/>
    </row>
    <row r="241" ht="12.75">
      <c r="Z241" s="10"/>
    </row>
    <row r="242" ht="12.75">
      <c r="Z242" s="10"/>
    </row>
    <row r="243" ht="12.75">
      <c r="Z243" s="10"/>
    </row>
    <row r="244" ht="12.75">
      <c r="Z244" s="10"/>
    </row>
    <row r="245" ht="12.75">
      <c r="Z245" s="10"/>
    </row>
    <row r="246" ht="12.75">
      <c r="Z246" s="10"/>
    </row>
    <row r="247" ht="12.75">
      <c r="Z247" s="10"/>
    </row>
    <row r="248" ht="12.75">
      <c r="Z248" s="10"/>
    </row>
    <row r="249" ht="12.75">
      <c r="Z249" s="10"/>
    </row>
    <row r="250" ht="12.75">
      <c r="Z250" s="10"/>
    </row>
    <row r="251" ht="12.75">
      <c r="Z251" s="10"/>
    </row>
    <row r="252" ht="12.75">
      <c r="Z252" s="10"/>
    </row>
    <row r="253" ht="12.75">
      <c r="Z253" s="10"/>
    </row>
    <row r="254" ht="12.75">
      <c r="Z254" s="10"/>
    </row>
    <row r="255" ht="12.75">
      <c r="Z255" s="10"/>
    </row>
    <row r="256" ht="12.75">
      <c r="Z256" s="10"/>
    </row>
    <row r="257" ht="12.75">
      <c r="Z257" s="10"/>
    </row>
    <row r="258" ht="12.75">
      <c r="Z258" s="10"/>
    </row>
    <row r="259" ht="12.75">
      <c r="Z259" s="10"/>
    </row>
    <row r="260" ht="12.75">
      <c r="Z260" s="10"/>
    </row>
    <row r="261" ht="12.75">
      <c r="Z261" s="10"/>
    </row>
    <row r="262" ht="12.75">
      <c r="Z262" s="10"/>
    </row>
    <row r="263" ht="12.75">
      <c r="Z263" s="10"/>
    </row>
    <row r="264" ht="12.75">
      <c r="Z264" s="10"/>
    </row>
    <row r="265" ht="12.75">
      <c r="Z265" s="10"/>
    </row>
    <row r="266" ht="12.75">
      <c r="Z266" s="10"/>
    </row>
    <row r="267" ht="12.75">
      <c r="Z267" s="10"/>
    </row>
    <row r="268" ht="12.75">
      <c r="Z268" s="10"/>
    </row>
    <row r="269" ht="12.75">
      <c r="Z269" s="10"/>
    </row>
    <row r="270" ht="12.75">
      <c r="Z270" s="10"/>
    </row>
    <row r="271" ht="12.75">
      <c r="Z271" s="10"/>
    </row>
    <row r="272" ht="12.75">
      <c r="Z272" s="10"/>
    </row>
    <row r="273" ht="12.75">
      <c r="Z273" s="10"/>
    </row>
    <row r="274" ht="12.75">
      <c r="Z274" s="10"/>
    </row>
    <row r="275" ht="12.75">
      <c r="Z275" s="10"/>
    </row>
    <row r="276" ht="12.75">
      <c r="Z276" s="10"/>
    </row>
    <row r="277" ht="12.75">
      <c r="Z277" s="10"/>
    </row>
    <row r="278" ht="12.75">
      <c r="Z278" s="10"/>
    </row>
    <row r="279" ht="12.75">
      <c r="Z279" s="10"/>
    </row>
    <row r="280" ht="12.75">
      <c r="Z280" s="10"/>
    </row>
    <row r="281" ht="12.75">
      <c r="Z281" s="10"/>
    </row>
    <row r="282" ht="12.75">
      <c r="Z282" s="10"/>
    </row>
    <row r="283" ht="12.75">
      <c r="Z283" s="10"/>
    </row>
    <row r="284" ht="12.75">
      <c r="Z284" s="10"/>
    </row>
    <row r="285" ht="12.75">
      <c r="Z285" s="10"/>
    </row>
    <row r="286" ht="12.75">
      <c r="Z286" s="10"/>
    </row>
    <row r="287" ht="12.75">
      <c r="Z287" s="10"/>
    </row>
    <row r="288" ht="12.75">
      <c r="Z288" s="10"/>
    </row>
    <row r="289" ht="12.75">
      <c r="Z289" s="10"/>
    </row>
    <row r="290" ht="12.75">
      <c r="Z290" s="10"/>
    </row>
    <row r="291" ht="12.75">
      <c r="Z291" s="10"/>
    </row>
    <row r="292" ht="12.75">
      <c r="Z292" s="10"/>
    </row>
    <row r="293" ht="12.75">
      <c r="Z293" s="10"/>
    </row>
    <row r="294" ht="12.75">
      <c r="Z294" s="10"/>
    </row>
    <row r="295" ht="12.75">
      <c r="Z295" s="10"/>
    </row>
    <row r="296" ht="12.75">
      <c r="Z296" s="10"/>
    </row>
    <row r="297" ht="12.75">
      <c r="Z297" s="10"/>
    </row>
    <row r="298" ht="12.75">
      <c r="Z298" s="10"/>
    </row>
    <row r="299" ht="12.75">
      <c r="Z299" s="10"/>
    </row>
    <row r="300" ht="12.75">
      <c r="Z300" s="10"/>
    </row>
    <row r="301" ht="12.75">
      <c r="Z301" s="10"/>
    </row>
    <row r="302" ht="12.75">
      <c r="Z302" s="10"/>
    </row>
    <row r="303" ht="12.75">
      <c r="Z303" s="10"/>
    </row>
    <row r="304" ht="12.75">
      <c r="Z304" s="10"/>
    </row>
    <row r="305" ht="12.75">
      <c r="Z305" s="10"/>
    </row>
    <row r="306" ht="12.75">
      <c r="Z306" s="10"/>
    </row>
    <row r="307" ht="12.75">
      <c r="Z307" s="10"/>
    </row>
    <row r="308" ht="12.75">
      <c r="Z308" s="10"/>
    </row>
    <row r="309" ht="12.75">
      <c r="Z309" s="10"/>
    </row>
    <row r="310" ht="12.75">
      <c r="Z310" s="10"/>
    </row>
    <row r="311" ht="12.75">
      <c r="Z311" s="10"/>
    </row>
    <row r="312" ht="12.75">
      <c r="Z312" s="10"/>
    </row>
    <row r="313" ht="12.75">
      <c r="Z313" s="10"/>
    </row>
    <row r="314" ht="12.75">
      <c r="Z314" s="10"/>
    </row>
    <row r="315" ht="12.75">
      <c r="Z315" s="10"/>
    </row>
    <row r="316" ht="12.75">
      <c r="Z316" s="10"/>
    </row>
    <row r="317" ht="12.75">
      <c r="Z317" s="10"/>
    </row>
    <row r="318" ht="12.75">
      <c r="Z318" s="10"/>
    </row>
    <row r="319" ht="12.75">
      <c r="Z319" s="10"/>
    </row>
    <row r="320" ht="12.75">
      <c r="Z320" s="10"/>
    </row>
    <row r="321" ht="12.75">
      <c r="Z321" s="10"/>
    </row>
    <row r="322" ht="12.75">
      <c r="Z322" s="10"/>
    </row>
    <row r="323" ht="12.75">
      <c r="Z323" s="10"/>
    </row>
    <row r="324" ht="12.75">
      <c r="Z324" s="10"/>
    </row>
    <row r="325" ht="12.75">
      <c r="Z325" s="10"/>
    </row>
    <row r="326" ht="12.75">
      <c r="Z326" s="10"/>
    </row>
    <row r="327" ht="12.75">
      <c r="Z327" s="10"/>
    </row>
    <row r="328" ht="12.75">
      <c r="Z328" s="10"/>
    </row>
    <row r="329" ht="12.75">
      <c r="Z329" s="10"/>
    </row>
    <row r="330" ht="12.75">
      <c r="Z330" s="10"/>
    </row>
    <row r="331" ht="12.75">
      <c r="Z331" s="10"/>
    </row>
    <row r="332" ht="12.75">
      <c r="Z332" s="10"/>
    </row>
    <row r="333" ht="12.75">
      <c r="Z333" s="10"/>
    </row>
    <row r="334" ht="12.75">
      <c r="Z334" s="10"/>
    </row>
    <row r="335" ht="12.75">
      <c r="Z335" s="10"/>
    </row>
    <row r="336" ht="12.75">
      <c r="Z336" s="10"/>
    </row>
    <row r="337" ht="12.75">
      <c r="Z337" s="10"/>
    </row>
    <row r="338" ht="12.75">
      <c r="Z338" s="10"/>
    </row>
    <row r="339" ht="12.75">
      <c r="Z339" s="10"/>
    </row>
    <row r="340" ht="12.75">
      <c r="Z340" s="10"/>
    </row>
    <row r="341" ht="12.75">
      <c r="Z341" s="10"/>
    </row>
    <row r="342" ht="12.75">
      <c r="Z342" s="10"/>
    </row>
    <row r="343" ht="12.75">
      <c r="Z343" s="10"/>
    </row>
    <row r="344" ht="12.75">
      <c r="Z344" s="10"/>
    </row>
    <row r="345" ht="12.75">
      <c r="Z345" s="10"/>
    </row>
    <row r="346" ht="12.75">
      <c r="Z346" s="10"/>
    </row>
    <row r="347" ht="12.75">
      <c r="Z347" s="10"/>
    </row>
    <row r="348" ht="12.75">
      <c r="Z348" s="10"/>
    </row>
    <row r="349" ht="12.75">
      <c r="Z349" s="10"/>
    </row>
    <row r="350" ht="12.75">
      <c r="Z350" s="10"/>
    </row>
    <row r="351" ht="12.75">
      <c r="Z351" s="10"/>
    </row>
    <row r="352" ht="12.75">
      <c r="Z352" s="10"/>
    </row>
    <row r="353" ht="12.75">
      <c r="Z353" s="10"/>
    </row>
    <row r="354" ht="12.75">
      <c r="Z354" s="10"/>
    </row>
    <row r="355" ht="12.75">
      <c r="Z355" s="10"/>
    </row>
    <row r="356" ht="12.75">
      <c r="Z356" s="10"/>
    </row>
    <row r="357" ht="12.75">
      <c r="Z357" s="10"/>
    </row>
    <row r="358" ht="12.75">
      <c r="Z358" s="10"/>
    </row>
    <row r="359" ht="12.75">
      <c r="Z359" s="10"/>
    </row>
    <row r="360" ht="12.75">
      <c r="Z360" s="10"/>
    </row>
    <row r="361" ht="12.75">
      <c r="Z361" s="10"/>
    </row>
    <row r="362" ht="12.75">
      <c r="Z362" s="10"/>
    </row>
    <row r="363" ht="12.75">
      <c r="Z363" s="10"/>
    </row>
    <row r="364" ht="12.75">
      <c r="Z364" s="10"/>
    </row>
    <row r="365" ht="12.75">
      <c r="Z365" s="10"/>
    </row>
    <row r="366" ht="12.75">
      <c r="Z366" s="10"/>
    </row>
    <row r="367" ht="12.75">
      <c r="Z367" s="10"/>
    </row>
    <row r="368" ht="12.75">
      <c r="Z368" s="10"/>
    </row>
    <row r="369" ht="12.75">
      <c r="Z369" s="10"/>
    </row>
    <row r="370" ht="12.75">
      <c r="Z370" s="10"/>
    </row>
    <row r="371" ht="12.75">
      <c r="Z371" s="10"/>
    </row>
    <row r="372" ht="12.75">
      <c r="Z372" s="10"/>
    </row>
    <row r="373" ht="12.75">
      <c r="Z373" s="10"/>
    </row>
    <row r="374" ht="12.75">
      <c r="Z374" s="10"/>
    </row>
    <row r="375" ht="12.75">
      <c r="Z375" s="10"/>
    </row>
    <row r="376" ht="12.75">
      <c r="Z376" s="10"/>
    </row>
    <row r="377" ht="12.75">
      <c r="Z377" s="10"/>
    </row>
    <row r="378" ht="12.75">
      <c r="Z378" s="10"/>
    </row>
    <row r="379" ht="12.75">
      <c r="Z379" s="10"/>
    </row>
    <row r="380" ht="12.75">
      <c r="Z380" s="10"/>
    </row>
    <row r="381" ht="12.75">
      <c r="Z381" s="10"/>
    </row>
    <row r="382" ht="12.75">
      <c r="Z382" s="10"/>
    </row>
    <row r="383" ht="12.75">
      <c r="Z383" s="10"/>
    </row>
    <row r="384" ht="12.75">
      <c r="Z384" s="10"/>
    </row>
    <row r="385" ht="12.75">
      <c r="Z385" s="10"/>
    </row>
    <row r="386" ht="12.75">
      <c r="Z386" s="10"/>
    </row>
    <row r="387" ht="12.75">
      <c r="Z387" s="10"/>
    </row>
    <row r="388" ht="12.75">
      <c r="Z388" s="10"/>
    </row>
    <row r="389" ht="12.75">
      <c r="Z389" s="10"/>
    </row>
    <row r="390" ht="12.75">
      <c r="Z390" s="10"/>
    </row>
    <row r="391" ht="12.75">
      <c r="Z391" s="10"/>
    </row>
    <row r="392" ht="12.75">
      <c r="Z392" s="10"/>
    </row>
    <row r="393" ht="12.75">
      <c r="Z393" s="10"/>
    </row>
    <row r="394" ht="12.75">
      <c r="Z394" s="10"/>
    </row>
    <row r="395" ht="12.75">
      <c r="Z395" s="10"/>
    </row>
    <row r="396" ht="12.75">
      <c r="Z396" s="10"/>
    </row>
    <row r="397" ht="12.75">
      <c r="Z397" s="10"/>
    </row>
    <row r="398" ht="12.75">
      <c r="Z398" s="10"/>
    </row>
    <row r="399" ht="12.75">
      <c r="Z399" s="10"/>
    </row>
    <row r="400" ht="12.75">
      <c r="Z400" s="10"/>
    </row>
    <row r="401" ht="12.75">
      <c r="Z401" s="10"/>
    </row>
    <row r="402" ht="12.75">
      <c r="Z402" s="10"/>
    </row>
    <row r="403" ht="12.75">
      <c r="Z403" s="10"/>
    </row>
    <row r="404" ht="12.75">
      <c r="Z404" s="10"/>
    </row>
    <row r="405" ht="12.75">
      <c r="Z405" s="10"/>
    </row>
    <row r="406" ht="12.75">
      <c r="Z406" s="10"/>
    </row>
    <row r="407" ht="12.75">
      <c r="Z407" s="10"/>
    </row>
    <row r="408" ht="12.75">
      <c r="Z408" s="10"/>
    </row>
    <row r="409" ht="12.75">
      <c r="Z409" s="10"/>
    </row>
    <row r="410" ht="12.75">
      <c r="Z410" s="10"/>
    </row>
    <row r="411" ht="12.75">
      <c r="Z411" s="10"/>
    </row>
    <row r="412" ht="12.75">
      <c r="Z412" s="10"/>
    </row>
    <row r="413" ht="12.75">
      <c r="Z413" s="10"/>
    </row>
    <row r="414" ht="12.75">
      <c r="Z414" s="10"/>
    </row>
    <row r="415" ht="12.75">
      <c r="Z415" s="10"/>
    </row>
    <row r="416" ht="12.75">
      <c r="Z416" s="10"/>
    </row>
    <row r="417" ht="12.75">
      <c r="Z417" s="10"/>
    </row>
    <row r="418" ht="12.75">
      <c r="Z418" s="10"/>
    </row>
    <row r="419" ht="12.75">
      <c r="Z419" s="10"/>
    </row>
    <row r="420" ht="12.75">
      <c r="Z420" s="10"/>
    </row>
    <row r="421" ht="12.75">
      <c r="Z421" s="10"/>
    </row>
    <row r="422" ht="12.75">
      <c r="Z422" s="10"/>
    </row>
    <row r="423" ht="12.75">
      <c r="Z423" s="10"/>
    </row>
    <row r="424" ht="12.75">
      <c r="Z424" s="10"/>
    </row>
    <row r="425" ht="12.75">
      <c r="Z425" s="10"/>
    </row>
    <row r="426" ht="12.75">
      <c r="Z426" s="10"/>
    </row>
    <row r="427" ht="12.75">
      <c r="Z427" s="10"/>
    </row>
    <row r="428" ht="12.75">
      <c r="Z428" s="10"/>
    </row>
    <row r="429" ht="12.75">
      <c r="Z429" s="10"/>
    </row>
    <row r="430" ht="12.75">
      <c r="Z430" s="10"/>
    </row>
    <row r="431" ht="12.75">
      <c r="Z431" s="10"/>
    </row>
    <row r="432" ht="12.75">
      <c r="Z432" s="10"/>
    </row>
    <row r="433" ht="12.75">
      <c r="Z433" s="10"/>
    </row>
    <row r="434" ht="12.75">
      <c r="Z434" s="10"/>
    </row>
    <row r="435" ht="12.75">
      <c r="Z435" s="10"/>
    </row>
    <row r="436" ht="12.75">
      <c r="Z436" s="10"/>
    </row>
    <row r="437" ht="12.75">
      <c r="Z437" s="10"/>
    </row>
    <row r="438" ht="12.75">
      <c r="Z438" s="10"/>
    </row>
    <row r="439" ht="12.75">
      <c r="Z439" s="10"/>
    </row>
    <row r="440" ht="12.75">
      <c r="Z440" s="10"/>
    </row>
    <row r="441" ht="12.75">
      <c r="Z441" s="10"/>
    </row>
    <row r="442" ht="12.75">
      <c r="Z442" s="10"/>
    </row>
    <row r="443" ht="12.75">
      <c r="Z443" s="10"/>
    </row>
    <row r="444" ht="12.75">
      <c r="Z444" s="10"/>
    </row>
    <row r="445" ht="12.75">
      <c r="Z445" s="10"/>
    </row>
    <row r="446" ht="12.75">
      <c r="Z446" s="10"/>
    </row>
    <row r="447" ht="12.75">
      <c r="Z447" s="10"/>
    </row>
    <row r="448" ht="12.75">
      <c r="Z448" s="10"/>
    </row>
    <row r="449" ht="12.75">
      <c r="Z449" s="10"/>
    </row>
    <row r="450" ht="12.75">
      <c r="Z450" s="10"/>
    </row>
    <row r="451" ht="12.75">
      <c r="Z451" s="10"/>
    </row>
    <row r="452" ht="12.75">
      <c r="Z452" s="10"/>
    </row>
    <row r="453" ht="12.75">
      <c r="Z453" s="10"/>
    </row>
    <row r="454" ht="12.75">
      <c r="Z454" s="10"/>
    </row>
    <row r="455" ht="12.75">
      <c r="Z455" s="10"/>
    </row>
    <row r="456" ht="12.75">
      <c r="Z456" s="10"/>
    </row>
    <row r="457" ht="12.75">
      <c r="Z457" s="10"/>
    </row>
    <row r="458" ht="12.75">
      <c r="Z458" s="10"/>
    </row>
    <row r="459" ht="12.75">
      <c r="Z459" s="10"/>
    </row>
    <row r="460" ht="12.75">
      <c r="Z460" s="10"/>
    </row>
    <row r="461" ht="12.75">
      <c r="Z461" s="10"/>
    </row>
    <row r="462" ht="12.75">
      <c r="Z462" s="10"/>
    </row>
    <row r="463" ht="12.75">
      <c r="Z463" s="10"/>
    </row>
    <row r="464" ht="12.75">
      <c r="Z464" s="10"/>
    </row>
    <row r="465" ht="12.75">
      <c r="Z465" s="10"/>
    </row>
    <row r="466" ht="12.75">
      <c r="Z466" s="10"/>
    </row>
    <row r="467" ht="12.75">
      <c r="Z467" s="10"/>
    </row>
    <row r="468" ht="12.75">
      <c r="Z468" s="10"/>
    </row>
    <row r="469" ht="12.75">
      <c r="Z469" s="10"/>
    </row>
    <row r="470" ht="12.75">
      <c r="Z470" s="10"/>
    </row>
    <row r="471" ht="12.75">
      <c r="Z471" s="10"/>
    </row>
    <row r="472" ht="12.75">
      <c r="Z472" s="10"/>
    </row>
    <row r="473" ht="12.75">
      <c r="Z473" s="10"/>
    </row>
    <row r="474" ht="12.75">
      <c r="Z474" s="10"/>
    </row>
    <row r="475" ht="12.75">
      <c r="Z475" s="10"/>
    </row>
    <row r="476" ht="12.75">
      <c r="Z476" s="10"/>
    </row>
    <row r="477" ht="12.75">
      <c r="Z477" s="10"/>
    </row>
    <row r="478" ht="12.75">
      <c r="Z478" s="10"/>
    </row>
    <row r="479" ht="12.75">
      <c r="Z479" s="10"/>
    </row>
    <row r="480" ht="12.75">
      <c r="Z480" s="10"/>
    </row>
    <row r="481" ht="12.75">
      <c r="Z481" s="10"/>
    </row>
    <row r="482" ht="12.75">
      <c r="Z482" s="10"/>
    </row>
    <row r="483" ht="12.75">
      <c r="Z483" s="10"/>
    </row>
    <row r="484" ht="12.75">
      <c r="Z484" s="10"/>
    </row>
    <row r="485" ht="12.75">
      <c r="Z485" s="10"/>
    </row>
    <row r="486" ht="12.75">
      <c r="Z486" s="10"/>
    </row>
    <row r="487" ht="12.75">
      <c r="Z487" s="10"/>
    </row>
    <row r="488" ht="12.75">
      <c r="Z488" s="10"/>
    </row>
    <row r="489" ht="12.75">
      <c r="Z489" s="10"/>
    </row>
    <row r="490" ht="12.75">
      <c r="Z490" s="10"/>
    </row>
    <row r="491" ht="12.75">
      <c r="Z491" s="10"/>
    </row>
    <row r="492" ht="12.75">
      <c r="Z492" s="10"/>
    </row>
    <row r="493" ht="12.75">
      <c r="Z493" s="10"/>
    </row>
    <row r="494" ht="12.75">
      <c r="Z494" s="10"/>
    </row>
    <row r="495" ht="12.75">
      <c r="Z495" s="10"/>
    </row>
    <row r="496" ht="12.75">
      <c r="Z496" s="10"/>
    </row>
    <row r="497" ht="12.75">
      <c r="Z497" s="10"/>
    </row>
    <row r="498" ht="12.75">
      <c r="Z498" s="10"/>
    </row>
    <row r="499" ht="12.75">
      <c r="Z499" s="10"/>
    </row>
    <row r="500" ht="12.75">
      <c r="Z500" s="10"/>
    </row>
    <row r="501" ht="12.75">
      <c r="Z501" s="10"/>
    </row>
    <row r="502" ht="12.75">
      <c r="Z502" s="10"/>
    </row>
    <row r="503" ht="12.75">
      <c r="Z503" s="10"/>
    </row>
    <row r="504" ht="12.75">
      <c r="Z504" s="10"/>
    </row>
    <row r="505" ht="12.75">
      <c r="Z505" s="10"/>
    </row>
    <row r="506" ht="12.75">
      <c r="Z506" s="10"/>
    </row>
    <row r="507" ht="12.75">
      <c r="Z507" s="10"/>
    </row>
    <row r="508" ht="12.75">
      <c r="Z508" s="10"/>
    </row>
    <row r="509" ht="12.75">
      <c r="Z509" s="10"/>
    </row>
    <row r="510" ht="12.75">
      <c r="Z510" s="10"/>
    </row>
    <row r="511" ht="12.75">
      <c r="Z511" s="10"/>
    </row>
    <row r="512" ht="12.75">
      <c r="Z512" s="10"/>
    </row>
    <row r="513" ht="12.75">
      <c r="Z513" s="10"/>
    </row>
    <row r="514" ht="12.75">
      <c r="Z514" s="10"/>
    </row>
    <row r="515" ht="12.75">
      <c r="Z515" s="10"/>
    </row>
    <row r="516" ht="12.75">
      <c r="Z516" s="10"/>
    </row>
    <row r="517" ht="12.75">
      <c r="Z517" s="10"/>
    </row>
    <row r="518" ht="12.75">
      <c r="Z518" s="10"/>
    </row>
    <row r="519" ht="12.75">
      <c r="Z519" s="10"/>
    </row>
    <row r="520" ht="12.75">
      <c r="Z520" s="10"/>
    </row>
    <row r="521" ht="12.75">
      <c r="Z521" s="10"/>
    </row>
    <row r="522" ht="12.75">
      <c r="Z522" s="10"/>
    </row>
    <row r="523" ht="12.75">
      <c r="Z523" s="10"/>
    </row>
    <row r="524" ht="12.75">
      <c r="Z524" s="10"/>
    </row>
    <row r="525" ht="12.75">
      <c r="Z525" s="10"/>
    </row>
    <row r="526" ht="12.75">
      <c r="Z526" s="10"/>
    </row>
    <row r="527" ht="12.75">
      <c r="Z527" s="10"/>
    </row>
    <row r="528" ht="12.75">
      <c r="Z528" s="10"/>
    </row>
    <row r="529" ht="12.75">
      <c r="Z529" s="10"/>
    </row>
    <row r="530" ht="12.75">
      <c r="Z530" s="10"/>
    </row>
    <row r="531" ht="12.75">
      <c r="Z531" s="10"/>
    </row>
    <row r="532" ht="12.75">
      <c r="Z532" s="10"/>
    </row>
    <row r="533" ht="12.75">
      <c r="Z533" s="10"/>
    </row>
    <row r="534" ht="12.75">
      <c r="Z534" s="10"/>
    </row>
    <row r="535" ht="12.75">
      <c r="Z535" s="10"/>
    </row>
    <row r="536" ht="12.75">
      <c r="Z536" s="10"/>
    </row>
    <row r="537" ht="12.75">
      <c r="Z537" s="10"/>
    </row>
    <row r="538" ht="12.75">
      <c r="Z538" s="10"/>
    </row>
    <row r="539" ht="12.75">
      <c r="Z539" s="10"/>
    </row>
    <row r="540" ht="12.75">
      <c r="Z540" s="10"/>
    </row>
    <row r="541" ht="12.75">
      <c r="Z541" s="10"/>
    </row>
    <row r="542" ht="12.75">
      <c r="Z542" s="10"/>
    </row>
    <row r="543" ht="12.75">
      <c r="Z543" s="10"/>
    </row>
    <row r="544" ht="12.75">
      <c r="Z544" s="10"/>
    </row>
    <row r="545" ht="12.75">
      <c r="Z545" s="10"/>
    </row>
    <row r="546" ht="12.75">
      <c r="Z546" s="10"/>
    </row>
    <row r="547" ht="12.75">
      <c r="Z547" s="10"/>
    </row>
    <row r="548" ht="12.75">
      <c r="Z548" s="10"/>
    </row>
    <row r="549" ht="12.75">
      <c r="Z549" s="10"/>
    </row>
    <row r="550" ht="12.75">
      <c r="Z550" s="10"/>
    </row>
    <row r="551" ht="12.75">
      <c r="Z551" s="10"/>
    </row>
    <row r="552" ht="12.75">
      <c r="Z552" s="10"/>
    </row>
    <row r="553" ht="12.75">
      <c r="Z553" s="10"/>
    </row>
    <row r="554" ht="12.75">
      <c r="Z554" s="10"/>
    </row>
    <row r="555" ht="12.75">
      <c r="Z555" s="10"/>
    </row>
    <row r="556" ht="12.75">
      <c r="Z556" s="10"/>
    </row>
    <row r="557" ht="12.75">
      <c r="Z557" s="10"/>
    </row>
    <row r="558" ht="12.75">
      <c r="Z558" s="10"/>
    </row>
    <row r="559" ht="12.75">
      <c r="Z559" s="10"/>
    </row>
    <row r="560" ht="12.75">
      <c r="Z560" s="10"/>
    </row>
    <row r="561" ht="12.75">
      <c r="Z561" s="10"/>
    </row>
    <row r="562" ht="12.75">
      <c r="Z562" s="10"/>
    </row>
    <row r="563" ht="12.75">
      <c r="Z563" s="10"/>
    </row>
    <row r="564" ht="12.75">
      <c r="Z564" s="10"/>
    </row>
    <row r="565" ht="12.75">
      <c r="Z565" s="10"/>
    </row>
    <row r="566" ht="12.75">
      <c r="Z566" s="10"/>
    </row>
    <row r="567" ht="12.75">
      <c r="Z567" s="10"/>
    </row>
    <row r="568" ht="12.75">
      <c r="Z568" s="10"/>
    </row>
    <row r="569" ht="12.75">
      <c r="Z569" s="10"/>
    </row>
    <row r="570" ht="12.75">
      <c r="Z570" s="10"/>
    </row>
    <row r="571" ht="12.75">
      <c r="Z571" s="10"/>
    </row>
    <row r="572" ht="12.75">
      <c r="Z572" s="10"/>
    </row>
    <row r="573" ht="12.75">
      <c r="Z573" s="10"/>
    </row>
    <row r="574" ht="12.75">
      <c r="Z574" s="10"/>
    </row>
    <row r="575" ht="12.75">
      <c r="Z575" s="10"/>
    </row>
    <row r="576" ht="12.75">
      <c r="Z576" s="10"/>
    </row>
    <row r="577" ht="12.75">
      <c r="Z577" s="10"/>
    </row>
    <row r="578" ht="12.75">
      <c r="Z578" s="10"/>
    </row>
    <row r="579" ht="12.75">
      <c r="Z579" s="10"/>
    </row>
    <row r="580" ht="12.75">
      <c r="Z580" s="10"/>
    </row>
    <row r="581" ht="12.75">
      <c r="Z581" s="10"/>
    </row>
    <row r="582" ht="12.75">
      <c r="Z582" s="10"/>
    </row>
    <row r="583" ht="12.75">
      <c r="Z583" s="10"/>
    </row>
    <row r="584" ht="12.75">
      <c r="Z584" s="10"/>
    </row>
    <row r="585" ht="12.75">
      <c r="Z585" s="10"/>
    </row>
    <row r="586" ht="12.75">
      <c r="Z586" s="10"/>
    </row>
    <row r="587" ht="12.75">
      <c r="Z587" s="10"/>
    </row>
    <row r="588" ht="12.75">
      <c r="Z588" s="10"/>
    </row>
    <row r="589" ht="12.75">
      <c r="Z589" s="10"/>
    </row>
    <row r="590" ht="12.75">
      <c r="Z590" s="10"/>
    </row>
    <row r="591" ht="12.75">
      <c r="Z591" s="10"/>
    </row>
    <row r="592" ht="12.75">
      <c r="Z592" s="10"/>
    </row>
    <row r="593" ht="12.75">
      <c r="Z593" s="10"/>
    </row>
    <row r="594" ht="12.75">
      <c r="Z594" s="10"/>
    </row>
    <row r="595" ht="12.75">
      <c r="Z595" s="10"/>
    </row>
    <row r="596" ht="12.75">
      <c r="Z596" s="10"/>
    </row>
    <row r="597" ht="12.75">
      <c r="Z597" s="10"/>
    </row>
    <row r="598" ht="12.75">
      <c r="Z598" s="10"/>
    </row>
    <row r="599" ht="12.75">
      <c r="Z599" s="10"/>
    </row>
    <row r="600" ht="12.75">
      <c r="Z600" s="10"/>
    </row>
    <row r="601" ht="12.75">
      <c r="Z601" s="10"/>
    </row>
    <row r="602" ht="12.75">
      <c r="Z602" s="10"/>
    </row>
    <row r="603" ht="12.75">
      <c r="Z603" s="10"/>
    </row>
    <row r="604" ht="12.75">
      <c r="Z604" s="10"/>
    </row>
    <row r="605" ht="12.75">
      <c r="Z605" s="10"/>
    </row>
    <row r="606" ht="12.75">
      <c r="Z606" s="10"/>
    </row>
    <row r="607" ht="12.75">
      <c r="Z607" s="10"/>
    </row>
    <row r="608" ht="12.75">
      <c r="Z608" s="10"/>
    </row>
    <row r="609" ht="12.75">
      <c r="Z609" s="10"/>
    </row>
    <row r="610" ht="12.75">
      <c r="Z610" s="10"/>
    </row>
    <row r="611" ht="12.75">
      <c r="Z611" s="10"/>
    </row>
    <row r="612" ht="12.75">
      <c r="Z612" s="10"/>
    </row>
    <row r="613" ht="12.75">
      <c r="Z613" s="10"/>
    </row>
    <row r="614" ht="12.75">
      <c r="Z614" s="10"/>
    </row>
    <row r="615" ht="12.75">
      <c r="Z615" s="10"/>
    </row>
    <row r="616" ht="12.75">
      <c r="Z616" s="10"/>
    </row>
    <row r="617" ht="12.75">
      <c r="Z617" s="10"/>
    </row>
    <row r="618" ht="12.75">
      <c r="Z618" s="10"/>
    </row>
    <row r="619" ht="12.75">
      <c r="Z619" s="10"/>
    </row>
    <row r="620" ht="12.75">
      <c r="Z620" s="10"/>
    </row>
    <row r="621" ht="12.75">
      <c r="Z621" s="10"/>
    </row>
    <row r="622" ht="12.75">
      <c r="Z622" s="10"/>
    </row>
    <row r="623" ht="12.75">
      <c r="Z623" s="10"/>
    </row>
    <row r="624" ht="12.75">
      <c r="Z624" s="10"/>
    </row>
    <row r="625" ht="12.75">
      <c r="Z625" s="10"/>
    </row>
    <row r="626" ht="12.75">
      <c r="Z626" s="10"/>
    </row>
    <row r="627" ht="12.75">
      <c r="Z627" s="10"/>
    </row>
    <row r="628" ht="12.75">
      <c r="Z628" s="10"/>
    </row>
    <row r="629" ht="12.75">
      <c r="Z629" s="10"/>
    </row>
    <row r="630" ht="12.75">
      <c r="Z630" s="10"/>
    </row>
    <row r="631" ht="12.75">
      <c r="Z631" s="10"/>
    </row>
    <row r="632" ht="12.75">
      <c r="Z632" s="10"/>
    </row>
    <row r="633" ht="12.75">
      <c r="Z633" s="10"/>
    </row>
    <row r="634" ht="12.75">
      <c r="Z634" s="10"/>
    </row>
    <row r="635" ht="12.75">
      <c r="Z635" s="10"/>
    </row>
    <row r="636" ht="12.75">
      <c r="Z636" s="10"/>
    </row>
    <row r="637" ht="12.75">
      <c r="Z637" s="10"/>
    </row>
    <row r="638" ht="12.75">
      <c r="Z638" s="10"/>
    </row>
    <row r="639" ht="12.75">
      <c r="Z639" s="10"/>
    </row>
    <row r="640" ht="12.75">
      <c r="Z640" s="10"/>
    </row>
    <row r="641" ht="12.75">
      <c r="Z641" s="10"/>
    </row>
    <row r="642" ht="12.75">
      <c r="Z642" s="10"/>
    </row>
    <row r="643" ht="12.75">
      <c r="Z643" s="10"/>
    </row>
    <row r="644" ht="12.75">
      <c r="Z644" s="10"/>
    </row>
    <row r="645" ht="12.75">
      <c r="Z645" s="10"/>
    </row>
    <row r="646" ht="12.75">
      <c r="Z646" s="10"/>
    </row>
    <row r="647" ht="12.75">
      <c r="Z647" s="10"/>
    </row>
    <row r="648" ht="12.75">
      <c r="Z648" s="10"/>
    </row>
    <row r="649" ht="12.75">
      <c r="Z649" s="10"/>
    </row>
    <row r="650" ht="12.75">
      <c r="Z650" s="10"/>
    </row>
    <row r="651" ht="12.75">
      <c r="Z651" s="10"/>
    </row>
    <row r="652" ht="12.75">
      <c r="Z652" s="10"/>
    </row>
    <row r="653" ht="12.75">
      <c r="Z653" s="10"/>
    </row>
    <row r="654" ht="12.75">
      <c r="Z654" s="10"/>
    </row>
    <row r="655" ht="12.75">
      <c r="Z655" s="10"/>
    </row>
    <row r="656" ht="12.75">
      <c r="Z656" s="10"/>
    </row>
    <row r="657" ht="12.75">
      <c r="Z657" s="10"/>
    </row>
    <row r="658" ht="12.75">
      <c r="Z658" s="10"/>
    </row>
    <row r="659" ht="12.75">
      <c r="Z659" s="10"/>
    </row>
    <row r="660" ht="12.75">
      <c r="Z660" s="10"/>
    </row>
    <row r="661" ht="12.75">
      <c r="Z661" s="10"/>
    </row>
    <row r="662" ht="12.75">
      <c r="Z662" s="10"/>
    </row>
    <row r="663" ht="12.75">
      <c r="Z663" s="10"/>
    </row>
  </sheetData>
  <sheetProtection/>
  <mergeCells count="10">
    <mergeCell ref="K8:M8"/>
    <mergeCell ref="A5:Z5"/>
    <mergeCell ref="A2:Z2"/>
    <mergeCell ref="A1:Z1"/>
    <mergeCell ref="A4:Z4"/>
    <mergeCell ref="W8:Y8"/>
    <mergeCell ref="A3:Z3"/>
    <mergeCell ref="G8:I8"/>
    <mergeCell ref="O8:Q8"/>
    <mergeCell ref="S8:U8"/>
  </mergeCells>
  <printOptions/>
  <pageMargins left="0.75" right="0" top="1" bottom="1" header="0.44" footer="0.5"/>
  <pageSetup fitToHeight="1" fitToWidth="1" horizontalDpi="360" verticalDpi="36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"/>
  <sheetViews>
    <sheetView tabSelected="1" view="pageBreakPreview" zoomScale="80" zoomScaleNormal="80" zoomScaleSheetLayoutView="80" zoomScalePageLayoutView="0" workbookViewId="0" topLeftCell="A1">
      <selection activeCell="N25" sqref="N25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  <col min="12" max="12" width="13.00390625" style="0" bestFit="1" customWidth="1"/>
  </cols>
  <sheetData>
    <row r="1" spans="1:14" ht="12.7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2.75">
      <c r="A2" s="1" t="s">
        <v>26</v>
      </c>
    </row>
    <row r="3" ht="12.75">
      <c r="A3" s="1" t="s">
        <v>105</v>
      </c>
    </row>
    <row r="4" spans="1:9" ht="13.5" thickBot="1">
      <c r="A4" s="1"/>
      <c r="G4" s="15" t="s">
        <v>9</v>
      </c>
      <c r="I4" s="15" t="s">
        <v>27</v>
      </c>
    </row>
    <row r="5" spans="7:9" ht="12.75">
      <c r="G5" s="3" t="s">
        <v>45</v>
      </c>
      <c r="I5" s="3" t="s">
        <v>45</v>
      </c>
    </row>
    <row r="6" spans="5:9" ht="12.75">
      <c r="E6" s="11"/>
      <c r="G6" s="20" t="s">
        <v>106</v>
      </c>
      <c r="I6" s="20" t="s">
        <v>88</v>
      </c>
    </row>
    <row r="7" spans="5:9" ht="12.75">
      <c r="E7" s="10"/>
      <c r="G7" s="3" t="s">
        <v>2</v>
      </c>
      <c r="H7" s="2"/>
      <c r="I7" s="3" t="s">
        <v>2</v>
      </c>
    </row>
    <row r="9" spans="1:11" ht="12.75">
      <c r="A9" s="1"/>
      <c r="B9" s="1" t="s">
        <v>28</v>
      </c>
      <c r="G9" s="4">
        <v>3438</v>
      </c>
      <c r="H9" s="4"/>
      <c r="I9" s="4">
        <v>3565</v>
      </c>
      <c r="K9" s="28"/>
    </row>
    <row r="10" spans="1:11" ht="12.75">
      <c r="A10" s="1"/>
      <c r="B10" s="1" t="s">
        <v>68</v>
      </c>
      <c r="G10" s="4">
        <v>77</v>
      </c>
      <c r="H10" s="4"/>
      <c r="I10" s="4">
        <v>77</v>
      </c>
      <c r="K10" s="28"/>
    </row>
    <row r="11" spans="1:11" ht="12.75">
      <c r="A11" s="1"/>
      <c r="B11" s="1" t="s">
        <v>57</v>
      </c>
      <c r="G11" s="4">
        <v>3295</v>
      </c>
      <c r="H11" s="4"/>
      <c r="I11" s="4">
        <v>3716</v>
      </c>
      <c r="K11" s="28"/>
    </row>
    <row r="12" spans="1:11" ht="12.75">
      <c r="A12" s="1"/>
      <c r="B12" s="1" t="s">
        <v>37</v>
      </c>
      <c r="G12" s="4">
        <v>3139</v>
      </c>
      <c r="H12" s="4"/>
      <c r="I12" s="4">
        <v>3139</v>
      </c>
      <c r="K12" s="28"/>
    </row>
    <row r="13" spans="1:11" ht="12.75">
      <c r="A13" s="1"/>
      <c r="B13" s="1"/>
      <c r="G13" s="4"/>
      <c r="H13" s="4"/>
      <c r="I13" s="4"/>
      <c r="K13" s="28"/>
    </row>
    <row r="14" spans="1:11" ht="12.75">
      <c r="A14" s="1"/>
      <c r="B14" s="1" t="s">
        <v>5</v>
      </c>
      <c r="G14" s="4"/>
      <c r="H14" s="4"/>
      <c r="I14" s="4"/>
      <c r="K14" s="28"/>
    </row>
    <row r="15" spans="2:12" ht="12.75">
      <c r="B15" s="25" t="s">
        <v>38</v>
      </c>
      <c r="G15" s="8">
        <v>4236</v>
      </c>
      <c r="H15" s="4"/>
      <c r="I15" s="8">
        <f>3190+297</f>
        <v>3487</v>
      </c>
      <c r="K15" s="28"/>
      <c r="L15" s="28"/>
    </row>
    <row r="16" spans="2:12" ht="12.75">
      <c r="B16" s="25" t="s">
        <v>47</v>
      </c>
      <c r="G16" s="4">
        <v>2142</v>
      </c>
      <c r="H16" s="4"/>
      <c r="I16" s="4">
        <f>2294+455</f>
        <v>2749</v>
      </c>
      <c r="K16" s="28"/>
      <c r="L16" s="28"/>
    </row>
    <row r="17" spans="7:11" ht="12.75">
      <c r="G17" s="6">
        <f>SUM(G15:G16)</f>
        <v>6378</v>
      </c>
      <c r="H17" s="4"/>
      <c r="I17" s="6">
        <f>SUM(I15:I16)</f>
        <v>6236</v>
      </c>
      <c r="K17" s="28"/>
    </row>
    <row r="18" spans="7:11" ht="12.75">
      <c r="G18" s="8"/>
      <c r="H18" s="4"/>
      <c r="I18" s="8"/>
      <c r="K18" s="28"/>
    </row>
    <row r="19" spans="1:11" ht="12.75">
      <c r="A19" s="1"/>
      <c r="B19" s="1" t="s">
        <v>6</v>
      </c>
      <c r="G19" s="4"/>
      <c r="H19" s="4"/>
      <c r="I19" s="4"/>
      <c r="K19" s="28"/>
    </row>
    <row r="20" spans="7:11" ht="12.75">
      <c r="G20" s="4"/>
      <c r="H20" s="4"/>
      <c r="I20" s="4"/>
      <c r="K20" s="28"/>
    </row>
    <row r="21" spans="2:11" ht="12.75">
      <c r="B21" s="25" t="s">
        <v>48</v>
      </c>
      <c r="G21" s="4">
        <v>1398</v>
      </c>
      <c r="H21" s="4"/>
      <c r="I21" s="4">
        <f>521+1163</f>
        <v>1684</v>
      </c>
      <c r="K21" s="28"/>
    </row>
    <row r="22" spans="2:11" ht="12.75">
      <c r="B22" s="26" t="s">
        <v>86</v>
      </c>
      <c r="G22" s="4">
        <v>52</v>
      </c>
      <c r="H22" s="4"/>
      <c r="I22" s="4">
        <v>52</v>
      </c>
      <c r="K22" s="28"/>
    </row>
    <row r="23" spans="2:11" ht="12.75">
      <c r="B23" s="73" t="s">
        <v>80</v>
      </c>
      <c r="G23" s="4">
        <v>819</v>
      </c>
      <c r="H23" s="4"/>
      <c r="I23" s="4">
        <v>211</v>
      </c>
      <c r="K23" s="28"/>
    </row>
    <row r="24" spans="2:11" ht="12.75">
      <c r="B24" s="27" t="s">
        <v>4</v>
      </c>
      <c r="G24" s="35">
        <v>2</v>
      </c>
      <c r="H24" s="4"/>
      <c r="I24" s="35">
        <v>-5</v>
      </c>
      <c r="K24" s="28"/>
    </row>
    <row r="25" spans="2:11" ht="12.75">
      <c r="B25" s="27" t="s">
        <v>78</v>
      </c>
      <c r="G25" s="5">
        <v>56</v>
      </c>
      <c r="H25" s="4"/>
      <c r="I25" s="5">
        <v>50</v>
      </c>
      <c r="K25" s="28"/>
    </row>
    <row r="26" spans="7:11" ht="12.75">
      <c r="G26" s="6">
        <f>SUM(G20:G25)</f>
        <v>2327</v>
      </c>
      <c r="H26" s="4"/>
      <c r="I26" s="6">
        <f>SUM(I20:I25)</f>
        <v>1992</v>
      </c>
      <c r="K26" s="28"/>
    </row>
    <row r="27" spans="7:11" ht="12.75">
      <c r="G27" s="4"/>
      <c r="H27" s="4"/>
      <c r="I27" s="4"/>
      <c r="K27" s="28"/>
    </row>
    <row r="28" spans="1:11" ht="12.75">
      <c r="A28" s="1"/>
      <c r="B28" s="1" t="s">
        <v>35</v>
      </c>
      <c r="G28" s="4">
        <f>G17-G26</f>
        <v>4051</v>
      </c>
      <c r="H28" s="4"/>
      <c r="I28" s="4">
        <f>I17-I26</f>
        <v>4244</v>
      </c>
      <c r="K28" s="28"/>
    </row>
    <row r="29" spans="7:11" ht="12.75">
      <c r="G29" s="4"/>
      <c r="H29" s="4"/>
      <c r="I29" s="4" t="s">
        <v>3</v>
      </c>
      <c r="K29" s="28"/>
    </row>
    <row r="30" spans="7:11" ht="13.5" thickBot="1">
      <c r="G30" s="7">
        <f>+G9+G10+G11+G28+G12</f>
        <v>14000</v>
      </c>
      <c r="H30" s="4"/>
      <c r="I30" s="7">
        <f>+I9+I10+I11+I28+I12</f>
        <v>14741</v>
      </c>
      <c r="K30" s="28"/>
    </row>
    <row r="31" spans="7:11" ht="13.5" thickTop="1">
      <c r="G31" s="8"/>
      <c r="H31" s="4"/>
      <c r="I31" s="8"/>
      <c r="K31" s="28"/>
    </row>
    <row r="32" spans="1:11" ht="12.75">
      <c r="A32" s="1"/>
      <c r="B32" s="1" t="s">
        <v>36</v>
      </c>
      <c r="G32" s="4"/>
      <c r="H32" s="4"/>
      <c r="I32" s="4"/>
      <c r="K32" s="28"/>
    </row>
    <row r="33" spans="1:11" ht="12.75">
      <c r="A33" s="1"/>
      <c r="B33" s="26" t="s">
        <v>49</v>
      </c>
      <c r="G33" s="4">
        <v>13164</v>
      </c>
      <c r="H33" s="4"/>
      <c r="I33" s="4">
        <v>13164</v>
      </c>
      <c r="K33" s="28"/>
    </row>
    <row r="34" spans="1:11" ht="12.75">
      <c r="A34" s="1"/>
      <c r="B34" s="26" t="s">
        <v>7</v>
      </c>
      <c r="G34" s="4">
        <v>-407</v>
      </c>
      <c r="H34" s="4"/>
      <c r="I34" s="4">
        <f>9551-6094-3168-13</f>
        <v>276</v>
      </c>
      <c r="K34" s="28"/>
    </row>
    <row r="35" spans="2:11" ht="12.75">
      <c r="B35" s="25"/>
      <c r="G35" s="5"/>
      <c r="H35" s="4"/>
      <c r="I35" s="5"/>
      <c r="K35" s="28"/>
    </row>
    <row r="36" spans="2:11" ht="12.75">
      <c r="B36" s="26" t="s">
        <v>94</v>
      </c>
      <c r="G36" s="4">
        <f>SUM(G33:G35)</f>
        <v>12757</v>
      </c>
      <c r="H36" s="4"/>
      <c r="I36" s="4">
        <f>SUM(I33:I35)</f>
        <v>13440</v>
      </c>
      <c r="K36" s="28"/>
    </row>
    <row r="37" spans="7:9" ht="12.75">
      <c r="G37" s="4"/>
      <c r="H37" s="4"/>
      <c r="I37" s="4"/>
    </row>
    <row r="38" spans="1:9" ht="12.75">
      <c r="A38" s="1"/>
      <c r="B38" s="1" t="s">
        <v>58</v>
      </c>
      <c r="G38" s="4" t="s">
        <v>3</v>
      </c>
      <c r="H38" s="4"/>
      <c r="I38" s="4"/>
    </row>
    <row r="39" spans="1:9" ht="12.75">
      <c r="A39" s="1"/>
      <c r="B39" s="26" t="s">
        <v>86</v>
      </c>
      <c r="C39" s="22"/>
      <c r="D39" s="22"/>
      <c r="E39" s="2"/>
      <c r="G39" s="4">
        <v>148</v>
      </c>
      <c r="H39" s="4"/>
      <c r="I39" s="4">
        <v>174</v>
      </c>
    </row>
    <row r="40" spans="1:9" ht="12.75">
      <c r="A40" s="1"/>
      <c r="B40" s="26" t="s">
        <v>78</v>
      </c>
      <c r="C40" s="22"/>
      <c r="D40" s="22"/>
      <c r="E40" s="2"/>
      <c r="G40" s="4">
        <v>1095</v>
      </c>
      <c r="H40" s="4"/>
      <c r="I40" s="4">
        <v>1127</v>
      </c>
    </row>
    <row r="41" spans="1:9" ht="12.75">
      <c r="A41" s="1"/>
      <c r="B41" s="22" t="s">
        <v>77</v>
      </c>
      <c r="C41" s="22"/>
      <c r="D41" s="22"/>
      <c r="E41" s="2"/>
      <c r="G41" s="4"/>
      <c r="H41" s="4"/>
      <c r="I41" s="4"/>
    </row>
    <row r="42" spans="2:9" ht="13.5" thickBot="1">
      <c r="B42" s="22"/>
      <c r="C42" s="22"/>
      <c r="D42" s="22"/>
      <c r="G42" s="7">
        <f>SUM(G36:G41)</f>
        <v>14000</v>
      </c>
      <c r="H42" s="4"/>
      <c r="I42" s="7">
        <f>SUM(I36:I41)</f>
        <v>14741</v>
      </c>
    </row>
    <row r="43" spans="7:9" ht="13.5" thickTop="1">
      <c r="G43" s="4"/>
      <c r="H43" s="4"/>
      <c r="I43" s="4"/>
    </row>
    <row r="44" spans="1:9" ht="12.75">
      <c r="A44" s="1"/>
      <c r="B44" s="1" t="s">
        <v>67</v>
      </c>
      <c r="G44" s="34">
        <f>G36/131643.6*100</f>
        <v>9.690558447201383</v>
      </c>
      <c r="H44" s="36"/>
      <c r="I44" s="34">
        <f>I36/131643.6*100</f>
        <v>10.209383517314933</v>
      </c>
    </row>
    <row r="45" spans="7:9" ht="12.75">
      <c r="G45" s="4"/>
      <c r="H45" s="4"/>
      <c r="I45" s="4"/>
    </row>
    <row r="46" spans="7:9" ht="12.75">
      <c r="G46" s="4"/>
      <c r="H46" s="4"/>
      <c r="I46" s="4"/>
    </row>
    <row r="47" ht="12.75">
      <c r="B47" s="1" t="s">
        <v>50</v>
      </c>
    </row>
    <row r="48" spans="2:9" ht="12.75">
      <c r="B48" s="1" t="s">
        <v>102</v>
      </c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</sheetData>
  <sheetProtection/>
  <printOptions/>
  <pageMargins left="0.75" right="0.31" top="1" bottom="1" header="0.5" footer="0.5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">
      <pane xSplit="1" ySplit="6" topLeftCell="B23" activePane="bottomRight" state="frozen"/>
      <selection pane="topLeft" activeCell="N25" sqref="N25"/>
      <selection pane="topRight" activeCell="N25" sqref="N25"/>
      <selection pane="bottomLeft" activeCell="N25" sqref="N25"/>
      <selection pane="bottomRight" activeCell="N25" sqref="N25"/>
    </sheetView>
  </sheetViews>
  <sheetFormatPr defaultColWidth="9.140625" defaultRowHeight="12.75" outlineLevelRow="1"/>
  <cols>
    <col min="1" max="1" width="46.421875" style="0" customWidth="1"/>
    <col min="2" max="2" width="12.28125" style="0" customWidth="1"/>
    <col min="3" max="3" width="15.421875" style="0" bestFit="1" customWidth="1"/>
    <col min="5" max="5" width="14.28125" style="0" bestFit="1" customWidth="1"/>
  </cols>
  <sheetData>
    <row r="1" ht="12.75">
      <c r="A1" s="24" t="str">
        <f>'BS'!A1</f>
        <v>The Media Shoppe Berhad (383028-D)</v>
      </c>
    </row>
    <row r="2" spans="1:2" ht="12.75">
      <c r="A2" s="1" t="s">
        <v>30</v>
      </c>
      <c r="B2" s="1"/>
    </row>
    <row r="3" spans="1:2" ht="12.75">
      <c r="A3" s="1" t="s">
        <v>121</v>
      </c>
      <c r="B3" s="1"/>
    </row>
    <row r="4" spans="3:5" ht="13.5" thickBot="1">
      <c r="C4" s="68" t="s">
        <v>9</v>
      </c>
      <c r="E4" s="15" t="s">
        <v>27</v>
      </c>
    </row>
    <row r="5" spans="3:5" ht="12.75">
      <c r="C5" s="38" t="str">
        <f>'BS'!G6</f>
        <v>30 June 2009</v>
      </c>
      <c r="E5" s="38" t="str">
        <f>'BS'!I6</f>
        <v>31 Dec 2008</v>
      </c>
    </row>
    <row r="6" spans="3:5" ht="12.75">
      <c r="C6" s="3" t="s">
        <v>2</v>
      </c>
      <c r="E6" s="3" t="s">
        <v>2</v>
      </c>
    </row>
    <row r="8" ht="12.75">
      <c r="A8" s="1" t="s">
        <v>92</v>
      </c>
    </row>
    <row r="9" spans="1:5" ht="12.75">
      <c r="A9" s="1" t="s">
        <v>69</v>
      </c>
      <c r="C9" s="4">
        <f>'INC ST'!W36</f>
        <v>-683</v>
      </c>
      <c r="E9" s="4">
        <v>-3168</v>
      </c>
    </row>
    <row r="10" spans="1:5" ht="12.75">
      <c r="A10" t="s">
        <v>55</v>
      </c>
      <c r="C10" s="4"/>
      <c r="E10" s="4"/>
    </row>
    <row r="11" spans="1:5" ht="12.75">
      <c r="A11" t="s">
        <v>70</v>
      </c>
      <c r="C11" s="4">
        <f>141-351</f>
        <v>-210</v>
      </c>
      <c r="E11" s="4">
        <v>565</v>
      </c>
    </row>
    <row r="12" spans="1:5" ht="12.75">
      <c r="A12" t="s">
        <v>71</v>
      </c>
      <c r="C12" s="4">
        <v>604</v>
      </c>
      <c r="E12" s="4">
        <v>1088</v>
      </c>
    </row>
    <row r="13" spans="1:5" ht="12.75">
      <c r="A13" t="s">
        <v>83</v>
      </c>
      <c r="C13" s="4">
        <v>2</v>
      </c>
      <c r="E13" s="4">
        <v>2</v>
      </c>
    </row>
    <row r="14" spans="1:5" ht="12.75">
      <c r="A14" t="s">
        <v>99</v>
      </c>
      <c r="C14" s="4">
        <v>-7</v>
      </c>
      <c r="E14" s="4">
        <v>-26</v>
      </c>
    </row>
    <row r="15" spans="1:5" ht="12.75">
      <c r="A15" t="s">
        <v>72</v>
      </c>
      <c r="C15" s="30">
        <v>194</v>
      </c>
      <c r="E15" s="4">
        <v>379</v>
      </c>
    </row>
    <row r="16" spans="1:5" ht="12.75">
      <c r="A16" t="s">
        <v>31</v>
      </c>
      <c r="C16" s="4">
        <v>59</v>
      </c>
      <c r="E16" s="4">
        <v>116</v>
      </c>
    </row>
    <row r="17" spans="1:5" ht="12.75">
      <c r="A17" t="s">
        <v>73</v>
      </c>
      <c r="C17" s="4">
        <v>0</v>
      </c>
      <c r="E17" s="4">
        <v>0</v>
      </c>
    </row>
    <row r="18" spans="1:5" ht="12.75">
      <c r="A18" s="22" t="s">
        <v>95</v>
      </c>
      <c r="C18" s="4">
        <v>0</v>
      </c>
      <c r="E18" s="4">
        <v>293</v>
      </c>
    </row>
    <row r="19" spans="1:5" ht="12.75">
      <c r="A19" t="s">
        <v>74</v>
      </c>
      <c r="C19" s="4">
        <v>-42</v>
      </c>
      <c r="E19" s="4">
        <v>-77</v>
      </c>
    </row>
    <row r="20" spans="3:5" ht="12.75">
      <c r="C20" s="5"/>
      <c r="E20" s="5"/>
    </row>
    <row r="21" spans="1:5" ht="12.75">
      <c r="A21" s="1" t="s">
        <v>90</v>
      </c>
      <c r="C21" s="8">
        <f>SUM(C9:C20)</f>
        <v>-83</v>
      </c>
      <c r="E21" s="8">
        <f>SUM(E9:E20)</f>
        <v>-828</v>
      </c>
    </row>
    <row r="22" spans="3:5" ht="12.75">
      <c r="C22" s="4"/>
      <c r="E22" s="4"/>
    </row>
    <row r="23" spans="1:5" ht="12.75">
      <c r="A23" t="s">
        <v>11</v>
      </c>
      <c r="C23" s="4"/>
      <c r="E23" s="4"/>
    </row>
    <row r="24" spans="1:5" ht="12.75">
      <c r="A24" s="22" t="s">
        <v>96</v>
      </c>
      <c r="C24" s="4">
        <v>-534</v>
      </c>
      <c r="E24" s="4">
        <v>88</v>
      </c>
    </row>
    <row r="25" spans="1:5" ht="12.75">
      <c r="A25" s="22" t="s">
        <v>97</v>
      </c>
      <c r="C25" s="4">
        <v>-286</v>
      </c>
      <c r="E25" s="4">
        <v>820</v>
      </c>
    </row>
    <row r="26" spans="1:5" ht="12.75">
      <c r="A26" s="22"/>
      <c r="C26" s="4"/>
      <c r="E26" s="4"/>
    </row>
    <row r="27" spans="1:5" ht="12.75">
      <c r="A27" s="22" t="s">
        <v>120</v>
      </c>
      <c r="C27" s="6">
        <f>SUM(C21:C26)</f>
        <v>-903</v>
      </c>
      <c r="E27" s="6">
        <f>SUM(E21:E26)</f>
        <v>80</v>
      </c>
    </row>
    <row r="28" spans="1:5" ht="12.75">
      <c r="A28" s="22"/>
      <c r="C28" s="4"/>
      <c r="E28" s="4"/>
    </row>
    <row r="29" spans="1:5" ht="12.75">
      <c r="A29" s="22" t="s">
        <v>66</v>
      </c>
      <c r="C29" s="4">
        <f>-C16</f>
        <v>-59</v>
      </c>
      <c r="E29" s="4">
        <f>-E16</f>
        <v>-116</v>
      </c>
    </row>
    <row r="30" spans="1:5" ht="12.75">
      <c r="A30" s="22" t="s">
        <v>100</v>
      </c>
      <c r="C30" s="4">
        <v>7</v>
      </c>
      <c r="E30" s="4">
        <v>0</v>
      </c>
    </row>
    <row r="31" spans="3:5" ht="12.75">
      <c r="C31" s="5"/>
      <c r="E31" s="5"/>
    </row>
    <row r="32" spans="1:5" ht="13.5" thickBot="1">
      <c r="A32" s="1" t="s">
        <v>91</v>
      </c>
      <c r="C32" s="7">
        <f>SUM(C27:C31)</f>
        <v>-955</v>
      </c>
      <c r="E32" s="7">
        <f>SUM(E27:E31)</f>
        <v>-36</v>
      </c>
    </row>
    <row r="33" spans="3:5" ht="13.5" thickTop="1">
      <c r="C33" s="4"/>
      <c r="E33" s="4"/>
    </row>
    <row r="34" spans="1:5" ht="12.75">
      <c r="A34" s="1" t="s">
        <v>20</v>
      </c>
      <c r="C34" s="4"/>
      <c r="E34" s="4"/>
    </row>
    <row r="35" spans="1:5" ht="12.75">
      <c r="A35" s="22" t="s">
        <v>75</v>
      </c>
      <c r="C35" s="4">
        <f>-C19</f>
        <v>42</v>
      </c>
      <c r="E35" s="4">
        <f>-E19</f>
        <v>77</v>
      </c>
    </row>
    <row r="36" spans="1:5" ht="12.75">
      <c r="A36" s="22" t="s">
        <v>76</v>
      </c>
      <c r="C36" s="4">
        <v>-183</v>
      </c>
      <c r="E36" s="4">
        <v>-1556</v>
      </c>
    </row>
    <row r="37" spans="1:5" ht="12.75" hidden="1" outlineLevel="1">
      <c r="A37" t="s">
        <v>89</v>
      </c>
      <c r="C37" s="4">
        <v>0</v>
      </c>
      <c r="E37" s="4">
        <v>0</v>
      </c>
    </row>
    <row r="38" spans="1:5" ht="12.75" collapsed="1">
      <c r="A38" t="s">
        <v>32</v>
      </c>
      <c r="C38" s="4">
        <v>-67</v>
      </c>
      <c r="E38" s="4">
        <v>-1171</v>
      </c>
    </row>
    <row r="39" spans="3:5" ht="12.75">
      <c r="C39" s="4"/>
      <c r="E39" s="4"/>
    </row>
    <row r="40" spans="1:5" ht="12.75">
      <c r="A40" s="1" t="s">
        <v>16</v>
      </c>
      <c r="C40" s="6">
        <f>SUM(C35:C39)</f>
        <v>-208</v>
      </c>
      <c r="E40" s="6">
        <f>SUM(E35:E39)</f>
        <v>-2650</v>
      </c>
    </row>
    <row r="41" spans="3:5" ht="12.75">
      <c r="C41" s="4"/>
      <c r="E41" s="4"/>
    </row>
    <row r="42" spans="1:5" ht="12.75">
      <c r="A42" s="1" t="s">
        <v>21</v>
      </c>
      <c r="C42" s="4"/>
      <c r="E42" s="4"/>
    </row>
    <row r="43" spans="1:5" ht="12.75">
      <c r="A43" s="22" t="s">
        <v>87</v>
      </c>
      <c r="C43" s="4">
        <v>-26</v>
      </c>
      <c r="E43" s="4">
        <v>-52</v>
      </c>
    </row>
    <row r="44" spans="1:5" ht="12.75">
      <c r="A44" s="22" t="s">
        <v>118</v>
      </c>
      <c r="C44" s="4">
        <v>-26</v>
      </c>
      <c r="E44" s="4">
        <v>-42</v>
      </c>
    </row>
    <row r="45" spans="1:5" ht="12.75">
      <c r="A45" s="22"/>
      <c r="C45" s="4"/>
      <c r="E45" s="4"/>
    </row>
    <row r="46" spans="1:5" ht="12.75">
      <c r="A46" s="1" t="s">
        <v>119</v>
      </c>
      <c r="C46" s="74">
        <f>SUM(C43:C45)</f>
        <v>-52</v>
      </c>
      <c r="D46" s="29"/>
      <c r="E46" s="74">
        <f>SUM(E43:E45)</f>
        <v>-94</v>
      </c>
    </row>
    <row r="47" spans="3:5" ht="12.75">
      <c r="C47" s="30"/>
      <c r="D47" s="29"/>
      <c r="E47" s="30"/>
    </row>
    <row r="48" spans="1:5" ht="12.75">
      <c r="A48" t="s">
        <v>3</v>
      </c>
      <c r="C48" s="30"/>
      <c r="D48" s="29"/>
      <c r="E48" s="30"/>
    </row>
    <row r="49" spans="1:5" ht="12.75">
      <c r="A49" t="s">
        <v>22</v>
      </c>
      <c r="C49" s="30">
        <f>C32+C40+C46</f>
        <v>-1215</v>
      </c>
      <c r="D49" s="29"/>
      <c r="E49" s="30">
        <f>E32+E40+E46</f>
        <v>-2780</v>
      </c>
    </row>
    <row r="50" spans="3:5" ht="12.75">
      <c r="C50" s="30"/>
      <c r="D50" s="29"/>
      <c r="E50" s="30"/>
    </row>
    <row r="51" spans="1:5" ht="12.75">
      <c r="A51" t="s">
        <v>17</v>
      </c>
      <c r="C51" s="30">
        <v>2538</v>
      </c>
      <c r="D51" s="29"/>
      <c r="E51" s="30">
        <v>5318</v>
      </c>
    </row>
    <row r="52" spans="3:5" ht="12.75">
      <c r="C52" s="30"/>
      <c r="D52" s="29"/>
      <c r="E52" s="30"/>
    </row>
    <row r="53" spans="1:5" ht="12.75">
      <c r="A53" s="22" t="s">
        <v>93</v>
      </c>
      <c r="B53" s="1" t="s">
        <v>60</v>
      </c>
      <c r="C53" s="52">
        <f>SUM(C49:C52)</f>
        <v>1323</v>
      </c>
      <c r="D53" s="29"/>
      <c r="E53" s="52">
        <f>SUM(E49:E52)</f>
        <v>2538</v>
      </c>
    </row>
    <row r="54" spans="1:5" ht="12.75">
      <c r="A54" t="s">
        <v>3</v>
      </c>
      <c r="C54" s="30" t="s">
        <v>3</v>
      </c>
      <c r="D54" s="29"/>
      <c r="E54" s="30" t="s">
        <v>3</v>
      </c>
    </row>
    <row r="55" spans="3:5" ht="12.75">
      <c r="C55" s="30"/>
      <c r="D55" s="29"/>
      <c r="E55" s="30"/>
    </row>
    <row r="56" spans="3:6" ht="12.75">
      <c r="C56" s="4"/>
      <c r="D56" s="1"/>
      <c r="E56" s="4"/>
      <c r="F56" s="1"/>
    </row>
    <row r="57" spans="4:6" ht="12.75">
      <c r="D57" s="1"/>
      <c r="F57" s="1"/>
    </row>
    <row r="58" spans="1:5" ht="12.75">
      <c r="A58" s="1" t="s">
        <v>51</v>
      </c>
      <c r="B58" s="1"/>
      <c r="C58" s="1"/>
      <c r="E58" s="1"/>
    </row>
    <row r="59" spans="1:5" ht="12.75">
      <c r="A59" s="1" t="s">
        <v>103</v>
      </c>
      <c r="B59" s="1"/>
      <c r="C59" s="1"/>
      <c r="E59" s="1"/>
    </row>
    <row r="60" ht="12.75">
      <c r="A60" s="1"/>
    </row>
    <row r="61" ht="12.75">
      <c r="A61" s="1"/>
    </row>
    <row r="62" ht="12.75">
      <c r="A62" s="1"/>
    </row>
    <row r="63" ht="12.75">
      <c r="A63" s="1" t="s">
        <v>60</v>
      </c>
    </row>
    <row r="64" spans="1:5" ht="12.75">
      <c r="A64" s="31" t="s">
        <v>42</v>
      </c>
      <c r="C64" s="51">
        <v>39994</v>
      </c>
      <c r="E64" s="51">
        <v>39813</v>
      </c>
    </row>
    <row r="66" spans="1:5" ht="12.75">
      <c r="A66" t="s">
        <v>65</v>
      </c>
      <c r="C66" s="4">
        <v>2083</v>
      </c>
      <c r="E66" s="4">
        <v>2294</v>
      </c>
    </row>
    <row r="67" spans="1:5" ht="12.75">
      <c r="A67" t="s">
        <v>43</v>
      </c>
      <c r="C67" s="28">
        <v>59</v>
      </c>
      <c r="E67" s="28">
        <v>455</v>
      </c>
    </row>
    <row r="68" spans="1:5" ht="12.75">
      <c r="A68" t="s">
        <v>80</v>
      </c>
      <c r="C68" s="28">
        <v>-819</v>
      </c>
      <c r="E68" s="28">
        <v>-211</v>
      </c>
    </row>
    <row r="69" spans="3:5" ht="13.5" thickBot="1">
      <c r="C69" s="37">
        <f>SUM(C66:C68)</f>
        <v>1323</v>
      </c>
      <c r="E69" s="32">
        <f>SUM(E66:E68)</f>
        <v>2538</v>
      </c>
    </row>
    <row r="70" ht="13.5" thickTop="1"/>
    <row r="75" ht="12.75">
      <c r="A75" s="28"/>
    </row>
  </sheetData>
  <sheetProtection/>
  <printOptions/>
  <pageMargins left="0.75" right="0.2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24" t="str">
        <f>'CASH FLOW'!A1</f>
        <v>The Media Shoppe Berhad (383028-D)</v>
      </c>
    </row>
    <row r="2" spans="1:5" ht="12.75">
      <c r="A2" s="1" t="s">
        <v>29</v>
      </c>
      <c r="B2" s="1"/>
      <c r="C2" s="1"/>
      <c r="D2" s="1"/>
      <c r="E2" s="1"/>
    </row>
    <row r="3" spans="1:5" ht="12.75">
      <c r="A3" s="1" t="str">
        <f>'CASH FLOW'!A3</f>
        <v>For the 6 months ended 30 June 2009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39</v>
      </c>
      <c r="E6" s="3"/>
      <c r="F6" s="3" t="s">
        <v>84</v>
      </c>
      <c r="G6" s="3"/>
      <c r="H6" s="3" t="s">
        <v>41</v>
      </c>
      <c r="I6" s="3"/>
      <c r="J6" s="3"/>
    </row>
    <row r="7" spans="2:10" ht="13.5" thickBot="1">
      <c r="B7" s="15" t="s">
        <v>13</v>
      </c>
      <c r="C7" s="15"/>
      <c r="D7" s="15" t="s">
        <v>40</v>
      </c>
      <c r="E7" s="15"/>
      <c r="F7" s="15" t="s">
        <v>85</v>
      </c>
      <c r="G7" s="15"/>
      <c r="H7" s="15" t="s">
        <v>7</v>
      </c>
      <c r="I7" s="15"/>
      <c r="J7" s="15" t="s">
        <v>14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122</v>
      </c>
    </row>
    <row r="12" spans="1:10" ht="12.75">
      <c r="A12" t="s">
        <v>101</v>
      </c>
      <c r="B12" s="50">
        <v>13164</v>
      </c>
      <c r="C12" s="50"/>
      <c r="D12" s="50">
        <v>9551</v>
      </c>
      <c r="E12" s="50"/>
      <c r="F12" s="50">
        <v>-9262</v>
      </c>
      <c r="G12" s="50"/>
      <c r="H12" s="50">
        <v>-13</v>
      </c>
      <c r="I12" s="50"/>
      <c r="J12" s="50">
        <f>SUM(B12:H12)</f>
        <v>13440</v>
      </c>
    </row>
    <row r="13" spans="1:10" ht="12.75">
      <c r="A13" s="23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64</v>
      </c>
      <c r="B14" s="35">
        <v>0</v>
      </c>
      <c r="C14" s="4"/>
      <c r="D14" s="35">
        <v>0</v>
      </c>
      <c r="E14" s="4"/>
      <c r="F14" s="35">
        <v>0</v>
      </c>
      <c r="G14" s="4"/>
      <c r="H14" s="4">
        <v>0</v>
      </c>
      <c r="I14" s="4"/>
      <c r="J14" s="4">
        <f>SUM(B14:I14)</f>
        <v>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2" t="s">
        <v>124</v>
      </c>
      <c r="B16" s="35">
        <v>0</v>
      </c>
      <c r="C16" s="4"/>
      <c r="D16" s="35">
        <v>0</v>
      </c>
      <c r="E16" s="4"/>
      <c r="F16" s="4">
        <f>'INC ST'!W36</f>
        <v>-683</v>
      </c>
      <c r="G16" s="4"/>
      <c r="H16" s="35">
        <v>0</v>
      </c>
      <c r="I16" s="4"/>
      <c r="J16" s="4">
        <f>SUM(B16:I16)</f>
        <v>-683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5" ht="12.75">
      <c r="B18" s="4" t="s">
        <v>3</v>
      </c>
      <c r="C18" s="4"/>
      <c r="D18" s="4" t="s">
        <v>3</v>
      </c>
      <c r="E18" s="4"/>
      <c r="F18" s="4"/>
      <c r="G18" s="4"/>
      <c r="H18" s="4" t="s">
        <v>3</v>
      </c>
      <c r="I18" s="4"/>
      <c r="J18" s="4"/>
      <c r="O18" t="s">
        <v>82</v>
      </c>
    </row>
    <row r="19" spans="1:10" ht="12.75">
      <c r="A19" t="s">
        <v>108</v>
      </c>
      <c r="B19" s="30">
        <f>SUM(B12:B18)</f>
        <v>13164</v>
      </c>
      <c r="C19" s="30"/>
      <c r="D19" s="30">
        <f>SUM(D12:D18)</f>
        <v>9551</v>
      </c>
      <c r="E19" s="4"/>
      <c r="F19" s="4">
        <f>SUM(F12:F18)</f>
        <v>-9945</v>
      </c>
      <c r="G19" s="4"/>
      <c r="H19" s="4">
        <f>SUM(H12:H18)</f>
        <v>-13</v>
      </c>
      <c r="I19" s="4"/>
      <c r="J19" s="4">
        <f>SUM(J12:J18)</f>
        <v>12757</v>
      </c>
    </row>
    <row r="20" spans="1:10" ht="13.5" thickBot="1">
      <c r="A20" t="s">
        <v>3</v>
      </c>
      <c r="B20" s="40"/>
      <c r="C20" s="30"/>
      <c r="D20" s="40"/>
      <c r="E20" s="4"/>
      <c r="F20" s="12"/>
      <c r="G20" s="4"/>
      <c r="H20" s="12"/>
      <c r="I20" s="4"/>
      <c r="J20" s="12"/>
    </row>
    <row r="21" ht="12.75">
      <c r="A21" s="21"/>
    </row>
    <row r="22" spans="2:10" ht="12.75">
      <c r="B22" s="3" t="s">
        <v>12</v>
      </c>
      <c r="C22" s="3"/>
      <c r="D22" s="3" t="s">
        <v>39</v>
      </c>
      <c r="E22" s="3"/>
      <c r="F22" s="3" t="s">
        <v>84</v>
      </c>
      <c r="G22" s="3"/>
      <c r="H22" s="3" t="s">
        <v>41</v>
      </c>
      <c r="I22" s="3"/>
      <c r="J22" s="3"/>
    </row>
    <row r="23" spans="2:10" ht="13.5" thickBot="1">
      <c r="B23" s="15" t="s">
        <v>13</v>
      </c>
      <c r="C23" s="15"/>
      <c r="D23" s="15" t="s">
        <v>40</v>
      </c>
      <c r="E23" s="15"/>
      <c r="F23" s="15" t="s">
        <v>85</v>
      </c>
      <c r="G23" s="15"/>
      <c r="H23" s="15" t="s">
        <v>7</v>
      </c>
      <c r="I23" s="15"/>
      <c r="J23" s="15" t="s">
        <v>14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123</v>
      </c>
    </row>
    <row r="28" spans="1:10" ht="12.75">
      <c r="A28" t="s">
        <v>81</v>
      </c>
      <c r="B28" s="75">
        <v>13164</v>
      </c>
      <c r="C28" s="75"/>
      <c r="D28" s="75">
        <v>9551</v>
      </c>
      <c r="E28" s="75"/>
      <c r="F28" s="75">
        <v>-6094</v>
      </c>
      <c r="G28" s="75"/>
      <c r="H28" s="75">
        <v>-13</v>
      </c>
      <c r="I28" s="75"/>
      <c r="J28" s="75">
        <f>SUM(B28:H28)</f>
        <v>16608</v>
      </c>
    </row>
    <row r="29" spans="1:10" ht="12.75">
      <c r="A29" s="23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64</v>
      </c>
      <c r="B30" s="35">
        <v>0</v>
      </c>
      <c r="C30" s="4"/>
      <c r="D30" s="35">
        <v>0</v>
      </c>
      <c r="E30" s="4"/>
      <c r="F30" s="35">
        <v>0</v>
      </c>
      <c r="G30" s="4"/>
      <c r="H30" s="4">
        <v>0</v>
      </c>
      <c r="I30" s="4"/>
      <c r="J30" s="4">
        <f>SUM(B30:I30)</f>
        <v>0</v>
      </c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2" t="s">
        <v>125</v>
      </c>
      <c r="B32" s="35">
        <v>0</v>
      </c>
      <c r="C32" s="4"/>
      <c r="D32" s="35">
        <v>0</v>
      </c>
      <c r="E32" s="4"/>
      <c r="F32" s="4">
        <v>-347</v>
      </c>
      <c r="G32" s="4"/>
      <c r="H32" s="35">
        <v>0</v>
      </c>
      <c r="I32" s="4"/>
      <c r="J32" s="4">
        <f>SUM(B32:I32)</f>
        <v>-347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5" ht="12.75">
      <c r="B34" s="4" t="s">
        <v>3</v>
      </c>
      <c r="C34" s="4"/>
      <c r="D34" s="4" t="s">
        <v>3</v>
      </c>
      <c r="E34" s="4"/>
      <c r="F34" s="4"/>
      <c r="G34" s="4"/>
      <c r="H34" s="4" t="s">
        <v>3</v>
      </c>
      <c r="I34" s="4"/>
      <c r="J34" s="4"/>
      <c r="O34" t="s">
        <v>82</v>
      </c>
    </row>
    <row r="35" spans="1:10" ht="12.75">
      <c r="A35" t="s">
        <v>107</v>
      </c>
      <c r="B35" s="30">
        <f>SUM(B28:B34)</f>
        <v>13164</v>
      </c>
      <c r="C35" s="30"/>
      <c r="D35" s="30">
        <f>SUM(D28:D34)</f>
        <v>9551</v>
      </c>
      <c r="E35" s="4"/>
      <c r="F35" s="4">
        <f>SUM(F28:F34)</f>
        <v>-6441</v>
      </c>
      <c r="G35" s="4"/>
      <c r="H35" s="4">
        <f>SUM(H28:H34)</f>
        <v>-13</v>
      </c>
      <c r="I35" s="4"/>
      <c r="J35" s="4">
        <f>SUM(J28:J34)</f>
        <v>16261</v>
      </c>
    </row>
    <row r="36" spans="1:10" ht="13.5" thickBot="1">
      <c r="A36" t="s">
        <v>3</v>
      </c>
      <c r="B36" s="40"/>
      <c r="C36" s="30"/>
      <c r="D36" s="40"/>
      <c r="E36" s="4"/>
      <c r="F36" s="12"/>
      <c r="G36" s="4"/>
      <c r="H36" s="12"/>
      <c r="I36" s="4"/>
      <c r="J36" s="12"/>
    </row>
    <row r="37" ht="12.75">
      <c r="A37" s="21"/>
    </row>
    <row r="38" spans="1:11" ht="12.75">
      <c r="A38" s="1" t="s">
        <v>59</v>
      </c>
      <c r="B38" s="1"/>
      <c r="C38" s="1"/>
      <c r="D38" s="1"/>
      <c r="E38" s="1"/>
      <c r="F38" s="1"/>
      <c r="G38" s="1"/>
      <c r="H38" s="1"/>
      <c r="I38" s="22"/>
      <c r="J38" s="22"/>
      <c r="K38" s="22"/>
    </row>
    <row r="39" spans="1:11" ht="12.75">
      <c r="A39" s="1" t="s">
        <v>102</v>
      </c>
      <c r="B39" s="1"/>
      <c r="C39" s="1"/>
      <c r="D39" s="1"/>
      <c r="E39" s="1"/>
      <c r="F39" s="1"/>
      <c r="G39" s="1"/>
      <c r="H39" s="1"/>
      <c r="I39" s="22"/>
      <c r="J39" s="22"/>
      <c r="K39" s="22"/>
    </row>
    <row r="40" spans="1:10" ht="12.75">
      <c r="A40" s="1"/>
      <c r="J40" s="22"/>
    </row>
    <row r="41" ht="12.75">
      <c r="A41" s="1"/>
    </row>
  </sheetData>
  <sheetProtection/>
  <printOptions/>
  <pageMargins left="0.75" right="0.5" top="1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Hui Lee</cp:lastModifiedBy>
  <cp:lastPrinted>2009-08-19T04:46:47Z</cp:lastPrinted>
  <dcterms:created xsi:type="dcterms:W3CDTF">1999-09-28T02:28:44Z</dcterms:created>
  <dcterms:modified xsi:type="dcterms:W3CDTF">2009-08-19T04:47:13Z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